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00" yWindow="450" windowWidth="19800" windowHeight="7605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Доходы!$6:$8</definedName>
    <definedName name="_xlnm.Print_Titles" localSheetId="2">Источники!$1:$6</definedName>
    <definedName name="_xlnm.Print_Titles" localSheetId="1">Расходы!$1:$6</definedName>
  </definedNames>
  <calcPr calcId="125725"/>
</workbook>
</file>

<file path=xl/calcChain.xml><?xml version="1.0" encoding="utf-8"?>
<calcChain xmlns="http://schemas.openxmlformats.org/spreadsheetml/2006/main">
  <c r="G22" i="4"/>
  <c r="G23"/>
  <c r="G24"/>
  <c r="G27"/>
  <c r="G28"/>
  <c r="G29"/>
  <c r="D22"/>
  <c r="D23"/>
  <c r="D24"/>
  <c r="D27"/>
  <c r="D28"/>
  <c r="D29"/>
  <c r="L118" i="2"/>
  <c r="K118"/>
  <c r="J118"/>
  <c r="L117"/>
  <c r="K117"/>
  <c r="J117"/>
  <c r="L113"/>
  <c r="K113"/>
  <c r="J113"/>
  <c r="L112"/>
  <c r="K112"/>
  <c r="J112"/>
  <c r="L111"/>
  <c r="K111"/>
  <c r="J111"/>
  <c r="L110"/>
  <c r="K110"/>
  <c r="J110"/>
  <c r="L107"/>
  <c r="K107"/>
  <c r="J107"/>
  <c r="L106"/>
  <c r="K106"/>
  <c r="J106"/>
  <c r="L104"/>
  <c r="K104"/>
  <c r="J104"/>
  <c r="L103"/>
  <c r="K103"/>
  <c r="J103"/>
  <c r="L102"/>
  <c r="K102"/>
  <c r="J102"/>
  <c r="L101"/>
  <c r="K101"/>
  <c r="J101"/>
  <c r="L96"/>
  <c r="K96"/>
  <c r="J96"/>
  <c r="L95"/>
  <c r="K95"/>
  <c r="J95"/>
  <c r="L92"/>
  <c r="K92"/>
  <c r="J92"/>
  <c r="L89"/>
  <c r="K89"/>
  <c r="J89"/>
  <c r="L88"/>
  <c r="K88"/>
  <c r="J88"/>
  <c r="L84"/>
  <c r="K84"/>
  <c r="J84"/>
  <c r="L83"/>
  <c r="K83"/>
  <c r="J83"/>
  <c r="L82"/>
  <c r="K82"/>
  <c r="J82"/>
  <c r="K81"/>
  <c r="K78"/>
  <c r="L77"/>
  <c r="K77"/>
  <c r="J77"/>
  <c r="L75"/>
  <c r="K75"/>
  <c r="J75"/>
  <c r="L74"/>
  <c r="K74"/>
  <c r="J74"/>
  <c r="L72"/>
  <c r="K72"/>
  <c r="J72"/>
  <c r="L71"/>
  <c r="K71"/>
  <c r="J71"/>
  <c r="L70"/>
  <c r="K70"/>
  <c r="J70"/>
  <c r="L69"/>
  <c r="K69"/>
  <c r="J69"/>
  <c r="L68"/>
  <c r="L67"/>
  <c r="K67"/>
  <c r="J67"/>
  <c r="L66"/>
  <c r="L65"/>
  <c r="L64"/>
  <c r="L63"/>
  <c r="K63"/>
  <c r="J63"/>
  <c r="L62"/>
  <c r="K62"/>
  <c r="J62"/>
  <c r="L61"/>
  <c r="K61"/>
  <c r="J61"/>
  <c r="L60"/>
  <c r="L59"/>
  <c r="K59"/>
  <c r="J59"/>
  <c r="L58"/>
  <c r="K58"/>
  <c r="J58"/>
  <c r="L57"/>
  <c r="K57"/>
  <c r="J57"/>
  <c r="L56"/>
  <c r="K56"/>
  <c r="J56"/>
  <c r="L55"/>
  <c r="K55"/>
  <c r="J55"/>
  <c r="L54"/>
  <c r="K54"/>
  <c r="J54"/>
  <c r="L53"/>
  <c r="K53"/>
  <c r="J53"/>
  <c r="L52"/>
  <c r="K52"/>
  <c r="J52"/>
  <c r="K51"/>
  <c r="L50"/>
  <c r="K50"/>
  <c r="J50"/>
  <c r="L49"/>
  <c r="K49"/>
  <c r="J49"/>
  <c r="K47"/>
  <c r="K46"/>
  <c r="L45"/>
  <c r="K45"/>
  <c r="J45"/>
  <c r="L44"/>
  <c r="K44"/>
  <c r="J44"/>
  <c r="L43"/>
  <c r="K43"/>
  <c r="J43"/>
  <c r="L42"/>
  <c r="K42"/>
  <c r="J42"/>
  <c r="L41"/>
  <c r="K41"/>
  <c r="J41"/>
  <c r="L40"/>
  <c r="L39"/>
  <c r="K39"/>
  <c r="J39"/>
  <c r="L38"/>
  <c r="K38"/>
  <c r="J38"/>
  <c r="L37"/>
  <c r="K37"/>
  <c r="J37"/>
  <c r="L36"/>
  <c r="K36"/>
  <c r="J36"/>
  <c r="K35"/>
  <c r="L34"/>
  <c r="K34"/>
  <c r="J34"/>
  <c r="L33"/>
  <c r="K33"/>
  <c r="J33"/>
  <c r="K32"/>
  <c r="L31"/>
  <c r="K31"/>
  <c r="J31"/>
  <c r="L30"/>
  <c r="K30"/>
  <c r="J30"/>
  <c r="L29"/>
  <c r="K29"/>
  <c r="J29"/>
  <c r="L28"/>
  <c r="K28"/>
  <c r="J28"/>
  <c r="L27"/>
  <c r="K27"/>
  <c r="J27"/>
  <c r="L26"/>
  <c r="K26"/>
  <c r="J26"/>
  <c r="L24"/>
  <c r="L23"/>
  <c r="K23"/>
  <c r="J23"/>
  <c r="L22"/>
  <c r="K22"/>
  <c r="J22"/>
  <c r="L21"/>
  <c r="K21"/>
  <c r="J21"/>
  <c r="L20"/>
  <c r="K20"/>
  <c r="J20"/>
  <c r="K19"/>
  <c r="K18"/>
  <c r="L17"/>
  <c r="K17"/>
  <c r="J17"/>
  <c r="L16"/>
  <c r="K16"/>
  <c r="J16"/>
  <c r="L15"/>
  <c r="K15"/>
  <c r="J15"/>
  <c r="L14"/>
  <c r="K14"/>
  <c r="J14"/>
  <c r="L11"/>
  <c r="K11"/>
  <c r="J11"/>
  <c r="L9"/>
  <c r="K9"/>
  <c r="J9"/>
  <c r="I7" i="4"/>
  <c r="H7"/>
  <c r="G7"/>
  <c r="E9"/>
  <c r="E7"/>
  <c r="D7"/>
  <c r="D9"/>
  <c r="L35" i="3"/>
  <c r="K35"/>
  <c r="J35"/>
  <c r="L34"/>
  <c r="K34"/>
  <c r="J34"/>
  <c r="H34"/>
  <c r="G34"/>
  <c r="F34"/>
  <c r="E34"/>
  <c r="D34"/>
  <c r="L56"/>
  <c r="K56"/>
  <c r="J56"/>
  <c r="L55"/>
  <c r="K55"/>
  <c r="J55"/>
  <c r="I55"/>
  <c r="H55"/>
  <c r="G55"/>
  <c r="F55"/>
  <c r="E55"/>
  <c r="D55"/>
  <c r="L54"/>
  <c r="K54"/>
  <c r="J54"/>
  <c r="L53"/>
  <c r="K53"/>
  <c r="J53"/>
  <c r="I53"/>
  <c r="H53"/>
  <c r="G53"/>
  <c r="F53"/>
  <c r="E53"/>
  <c r="D53"/>
  <c r="L52"/>
  <c r="K52"/>
  <c r="J52"/>
  <c r="L51"/>
  <c r="K51"/>
  <c r="J51"/>
  <c r="K50"/>
  <c r="J50"/>
  <c r="I50"/>
  <c r="L50" s="1"/>
  <c r="H50"/>
  <c r="G50"/>
  <c r="F50"/>
  <c r="E50"/>
  <c r="D50"/>
  <c r="L45"/>
  <c r="K45"/>
  <c r="J45"/>
  <c r="L44"/>
  <c r="K44"/>
  <c r="J44"/>
  <c r="I44"/>
  <c r="H44"/>
  <c r="G44"/>
  <c r="F44"/>
  <c r="E44"/>
  <c r="D44"/>
  <c r="L49"/>
  <c r="K49"/>
  <c r="J49"/>
  <c r="L48"/>
  <c r="K48"/>
  <c r="J48"/>
  <c r="L47"/>
  <c r="K47"/>
  <c r="J47"/>
  <c r="I46"/>
  <c r="L46" s="1"/>
  <c r="H46"/>
  <c r="K46" s="1"/>
  <c r="G46"/>
  <c r="J46" s="1"/>
  <c r="F46"/>
  <c r="E46"/>
  <c r="D46"/>
  <c r="L43"/>
  <c r="K43"/>
  <c r="J43"/>
  <c r="L42"/>
  <c r="K42"/>
  <c r="J42"/>
  <c r="L40" l="1"/>
  <c r="K40"/>
  <c r="J40"/>
  <c r="L39"/>
  <c r="K39"/>
  <c r="J39"/>
  <c r="L38"/>
  <c r="K38"/>
  <c r="J38"/>
  <c r="L37"/>
  <c r="K37"/>
  <c r="J37"/>
  <c r="L36"/>
  <c r="L33"/>
  <c r="K33"/>
  <c r="J33"/>
  <c r="L32"/>
  <c r="K32"/>
  <c r="J32"/>
  <c r="L31"/>
  <c r="K31"/>
  <c r="J31"/>
  <c r="K30"/>
  <c r="L29"/>
  <c r="K29"/>
  <c r="J29"/>
  <c r="L28"/>
  <c r="K28"/>
  <c r="J28"/>
  <c r="L27"/>
  <c r="K27"/>
  <c r="J27"/>
  <c r="L26"/>
  <c r="K26"/>
  <c r="J26"/>
  <c r="L25"/>
  <c r="K25"/>
  <c r="J25"/>
  <c r="I24"/>
  <c r="H24"/>
  <c r="K24" s="1"/>
  <c r="G24"/>
  <c r="F24"/>
  <c r="E24"/>
  <c r="L23"/>
  <c r="K23"/>
  <c r="J23"/>
  <c r="L22"/>
  <c r="K22"/>
  <c r="J22"/>
  <c r="L21"/>
  <c r="K21"/>
  <c r="J21"/>
  <c r="K20"/>
  <c r="L19"/>
  <c r="K19"/>
  <c r="J19"/>
  <c r="K18"/>
  <c r="L17"/>
  <c r="K17"/>
  <c r="J17"/>
  <c r="L14"/>
  <c r="K14"/>
  <c r="J14"/>
  <c r="L12"/>
  <c r="K12"/>
  <c r="J12"/>
  <c r="L11"/>
  <c r="K11"/>
  <c r="J11"/>
  <c r="L10"/>
  <c r="K10"/>
  <c r="J10"/>
  <c r="I9"/>
  <c r="H9"/>
  <c r="G9"/>
  <c r="F9"/>
  <c r="E9"/>
  <c r="D9"/>
  <c r="H30"/>
  <c r="I87" i="2"/>
  <c r="H87"/>
  <c r="G87"/>
  <c r="F87"/>
  <c r="F86" s="1"/>
  <c r="E87"/>
  <c r="E86" s="1"/>
  <c r="D87"/>
  <c r="D86" s="1"/>
  <c r="I105"/>
  <c r="H105"/>
  <c r="G105"/>
  <c r="F105"/>
  <c r="F98" s="1"/>
  <c r="E105"/>
  <c r="E98" s="1"/>
  <c r="D105"/>
  <c r="D98" s="1"/>
  <c r="I79"/>
  <c r="H79"/>
  <c r="G79"/>
  <c r="F79"/>
  <c r="I81"/>
  <c r="H81"/>
  <c r="H78" s="1"/>
  <c r="G81"/>
  <c r="F81"/>
  <c r="F78" s="1"/>
  <c r="E81"/>
  <c r="E78" s="1"/>
  <c r="D81"/>
  <c r="D78" s="1"/>
  <c r="H68"/>
  <c r="K68" s="1"/>
  <c r="G68"/>
  <c r="J68" s="1"/>
  <c r="E68"/>
  <c r="D68"/>
  <c r="H66"/>
  <c r="G66"/>
  <c r="E66"/>
  <c r="E65" s="1"/>
  <c r="E64" s="1"/>
  <c r="D66"/>
  <c r="D65" s="1"/>
  <c r="D64" s="1"/>
  <c r="H60"/>
  <c r="K60" s="1"/>
  <c r="G60"/>
  <c r="J60" s="1"/>
  <c r="E62"/>
  <c r="E61" s="1"/>
  <c r="E60" s="1"/>
  <c r="D62"/>
  <c r="D61" s="1"/>
  <c r="D60" s="1"/>
  <c r="H55"/>
  <c r="H54" s="1"/>
  <c r="G55"/>
  <c r="G54" s="1"/>
  <c r="E55"/>
  <c r="E54" s="1"/>
  <c r="D55"/>
  <c r="D54" s="1"/>
  <c r="I51"/>
  <c r="H51"/>
  <c r="H47" s="1"/>
  <c r="H46" s="1"/>
  <c r="G51"/>
  <c r="F51"/>
  <c r="F47" s="1"/>
  <c r="F46" s="1"/>
  <c r="E51"/>
  <c r="E47" s="1"/>
  <c r="E46" s="1"/>
  <c r="D51"/>
  <c r="D47" s="1"/>
  <c r="D46" s="1"/>
  <c r="I48"/>
  <c r="L48" s="1"/>
  <c r="H48"/>
  <c r="K48" s="1"/>
  <c r="G48"/>
  <c r="J48" s="1"/>
  <c r="F48"/>
  <c r="E48"/>
  <c r="D48"/>
  <c r="H40"/>
  <c r="K40" s="1"/>
  <c r="G40"/>
  <c r="J40" s="1"/>
  <c r="E40"/>
  <c r="D40"/>
  <c r="I35"/>
  <c r="G35"/>
  <c r="F35"/>
  <c r="F32" s="1"/>
  <c r="D35"/>
  <c r="D32" s="1"/>
  <c r="H25"/>
  <c r="G25"/>
  <c r="F25"/>
  <c r="L25" s="1"/>
  <c r="E25"/>
  <c r="E24" s="1"/>
  <c r="D25"/>
  <c r="D24" s="1"/>
  <c r="I19"/>
  <c r="H19"/>
  <c r="H18" s="1"/>
  <c r="G19"/>
  <c r="F19"/>
  <c r="F18" s="1"/>
  <c r="E19"/>
  <c r="E18" s="1"/>
  <c r="D19"/>
  <c r="D18" s="1"/>
  <c r="I13"/>
  <c r="H13"/>
  <c r="G13"/>
  <c r="F13"/>
  <c r="F12" s="1"/>
  <c r="E13"/>
  <c r="E12" s="1"/>
  <c r="D13"/>
  <c r="D12" s="1"/>
  <c r="L24" i="3" l="1"/>
  <c r="L9"/>
  <c r="K9"/>
  <c r="J9"/>
  <c r="I98" i="2"/>
  <c r="L98" s="1"/>
  <c r="L105"/>
  <c r="H98"/>
  <c r="K98" s="1"/>
  <c r="K105"/>
  <c r="G98"/>
  <c r="J98" s="1"/>
  <c r="J105"/>
  <c r="I86"/>
  <c r="L86" s="1"/>
  <c r="L87"/>
  <c r="H86"/>
  <c r="K86" s="1"/>
  <c r="K87"/>
  <c r="G86"/>
  <c r="J86" s="1"/>
  <c r="J87"/>
  <c r="I78"/>
  <c r="L78" s="1"/>
  <c r="L81"/>
  <c r="G78"/>
  <c r="J78" s="1"/>
  <c r="J81"/>
  <c r="H65"/>
  <c r="K66"/>
  <c r="G65"/>
  <c r="J66"/>
  <c r="I47"/>
  <c r="L51"/>
  <c r="G47"/>
  <c r="J51"/>
  <c r="I32"/>
  <c r="L32" s="1"/>
  <c r="L35"/>
  <c r="G32"/>
  <c r="J32" s="1"/>
  <c r="J35"/>
  <c r="H24"/>
  <c r="K24" s="1"/>
  <c r="K25"/>
  <c r="G24"/>
  <c r="J24" s="1"/>
  <c r="J25"/>
  <c r="I18"/>
  <c r="L18" s="1"/>
  <c r="L19"/>
  <c r="G18"/>
  <c r="J18" s="1"/>
  <c r="J19"/>
  <c r="I12"/>
  <c r="L12" s="1"/>
  <c r="L13"/>
  <c r="H12"/>
  <c r="K12" s="1"/>
  <c r="K13"/>
  <c r="G12"/>
  <c r="J12" s="1"/>
  <c r="J13"/>
  <c r="E30" i="3"/>
  <c r="F30"/>
  <c r="F7" s="1"/>
  <c r="F41"/>
  <c r="L41" s="1"/>
  <c r="H41"/>
  <c r="K41" s="1"/>
  <c r="G41"/>
  <c r="G36"/>
  <c r="G30"/>
  <c r="I30"/>
  <c r="L30" s="1"/>
  <c r="D30"/>
  <c r="D24"/>
  <c r="I20"/>
  <c r="G20"/>
  <c r="F20"/>
  <c r="D20"/>
  <c r="I18"/>
  <c r="I7" s="1"/>
  <c r="G18"/>
  <c r="F18"/>
  <c r="D18"/>
  <c r="L7" l="1"/>
  <c r="J30"/>
  <c r="G7"/>
  <c r="J24"/>
  <c r="H64" i="2"/>
  <c r="K64" s="1"/>
  <c r="K65"/>
  <c r="G64"/>
  <c r="J64" s="1"/>
  <c r="J65"/>
  <c r="I46"/>
  <c r="L46" s="1"/>
  <c r="L47"/>
  <c r="G46"/>
  <c r="J46" s="1"/>
  <c r="J47"/>
  <c r="J18" i="3"/>
  <c r="J20"/>
  <c r="L18"/>
  <c r="L20"/>
  <c r="H36"/>
  <c r="H7" s="1"/>
  <c r="E41"/>
  <c r="D41"/>
  <c r="J41" s="1"/>
  <c r="D36"/>
  <c r="J36" s="1"/>
  <c r="E36"/>
  <c r="E7" l="1"/>
  <c r="K7" s="1"/>
  <c r="K36"/>
  <c r="D7"/>
  <c r="J7" s="1"/>
</calcChain>
</file>

<file path=xl/sharedStrings.xml><?xml version="1.0" encoding="utf-8"?>
<sst xmlns="http://schemas.openxmlformats.org/spreadsheetml/2006/main" count="746" uniqueCount="402">
  <si>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</si>
  <si>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</si>
  <si>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</si>
  <si>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</si>
  <si>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</si>
  <si>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</si>
  <si>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</si>
  <si>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муници- пальных районов</t>
  </si>
  <si>
    <t>бюджеты городских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</si>
  <si>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</si>
  <si>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</si>
  <si>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</si>
  <si>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</si>
  <si>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</si>
  <si>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</si>
  <si>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</si>
  <si>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</si>
  <si>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</si>
  <si>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</si>
  <si>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</si>
  <si>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</si>
  <si>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</si>
  <si>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</si>
  <si>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</si>
  <si>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</si>
  <si>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</si>
  <si>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</si>
  <si>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</si>
  <si>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</si>
  <si>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</si>
  <si>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</si>
  <si>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</si>
  <si>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</si>
  <si>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</si>
  <si>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</si>
  <si>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</si>
  <si>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</si>
  <si>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</si>
  <si>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</si>
  <si>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</si>
  <si>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</si>
  <si>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</si>
  <si>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</si>
  <si>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</si>
  <si>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</si>
  <si>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</si>
  <si>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</si>
  <si>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</si>
  <si>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</si>
  <si>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</si>
  <si>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</si>
  <si>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</si>
  <si>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</si>
  <si>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</si>
  <si>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</si>
  <si>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</si>
  <si>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</si>
  <si>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</si>
  <si>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</si>
  <si>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</si>
  <si>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</si>
  <si>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</si>
  <si>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</si>
  <si>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</si>
  <si>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</si>
  <si>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</si>
  <si>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</si>
  <si>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</si>
  <si>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</si>
  <si>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</si>
  <si>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</si>
  <si>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000 1060604313 0000 110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</si>
  <si>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</si>
  <si>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</si>
  <si>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</si>
  <si>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</si>
  <si>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</si>
  <si>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</si>
  <si>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</si>
  <si>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</si>
  <si>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</si>
  <si>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</si>
  <si>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</si>
  <si>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</si>
  <si>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</si>
  <si>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</si>
  <si>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</si>
  <si>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</si>
  <si>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</si>
  <si>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</si>
  <si>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</si>
  <si>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</si>
  <si>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</si>
  <si>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</si>
  <si>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</si>
  <si>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</si>
  <si>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</si>
  <si>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</si>
  <si>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</si>
  <si>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000 1110503513 0000 120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</si>
  <si>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</si>
  <si>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</si>
  <si>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</si>
  <si>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</si>
  <si>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</si>
  <si>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</si>
  <si>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</si>
  <si>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</si>
  <si>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</si>
  <si>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</si>
  <si>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</si>
  <si>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</si>
  <si>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</si>
  <si>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</si>
  <si>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</si>
  <si>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</si>
  <si>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</si>
  <si>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</si>
  <si>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</si>
  <si>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</si>
  <si>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</si>
  <si>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</si>
  <si>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</si>
  <si>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</si>
  <si>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</si>
  <si>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</si>
  <si>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</si>
  <si>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</si>
  <si>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</si>
  <si>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</si>
  <si>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</t>
  </si>
  <si>
    <t xml:space="preserve"> 000 1160301001 0000 140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</si>
  <si>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</si>
  <si>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</si>
  <si>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</si>
  <si>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</si>
  <si>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</si>
  <si>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</si>
  <si>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</si>
  <si>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</si>
  <si>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</si>
  <si>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</si>
  <si>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</si>
  <si>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</si>
  <si>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</si>
  <si>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</si>
  <si>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</si>
  <si>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</si>
  <si>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</si>
  <si>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</si>
  <si>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</si>
  <si>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</si>
  <si>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</si>
  <si>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</si>
  <si>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городских поселений</t>
  </si>
  <si>
    <t xml:space="preserve"> 000 1170505013 0000 180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</si>
  <si>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</si>
  <si>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</si>
  <si>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</si>
  <si>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</si>
  <si>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</si>
  <si>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000 2020100000 0000 151</t>
  </si>
  <si>
    <t xml:space="preserve">  Дотации на выравнивание бюджетной обеспеченности</t>
  </si>
  <si>
    <t xml:space="preserve"> 000 2020100100 0000 151</t>
  </si>
  <si>
    <t xml:space="preserve">  Дотации бюджетам муниципальных районов на выравнивание  бюджетной обеспеченности</t>
  </si>
  <si>
    <t xml:space="preserve"> 000 2020100105 0000 151</t>
  </si>
  <si>
    <t xml:space="preserve">  Дотации бюджетам городских поселений на выравнивание бюджетной обеспеченности</t>
  </si>
  <si>
    <t xml:space="preserve"> 000 2020100113 0000 151</t>
  </si>
  <si>
    <t xml:space="preserve">  Дотации бюджетам на поддержку мер по обеспечению сбалансированности бюджетов</t>
  </si>
  <si>
    <t xml:space="preserve"> 000 2020100300 0000 151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</si>
  <si>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</si>
  <si>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000 2020100305 0000 151</t>
  </si>
  <si>
    <t xml:space="preserve">  Субсидии бюджетам бюджетной системы Российской Федерации (межбюджетные субсидии)</t>
  </si>
  <si>
    <t xml:space="preserve"> 000 2020200000 0000 151</t>
  </si>
  <si>
    <t xml:space="preserve">  Субсидии бюджетам на реализацию мероприятий по содействию создания в субъектах Российской Федерации новых мест в общеобразовательных организациях</t>
  </si>
  <si>
    <t xml:space="preserve"> 000 2020228400 0000 151</t>
  </si>
  <si>
    <t xml:space="preserve">  Субсидии бюджетам муниципальных районов на реализацию мероприятий по содействию создания в субъектах Российской Федерации новых мест в общеобразовательных организациях</t>
  </si>
  <si>
    <t xml:space="preserve"> 000 2020228405 0000 151</t>
  </si>
  <si>
    <t xml:space="preserve">  Прочие субсидии</t>
  </si>
  <si>
    <t xml:space="preserve"> 000 2020299900 0000 151</t>
  </si>
  <si>
    <t xml:space="preserve">  Прочие субсидии бюджетам муниципальных районов</t>
  </si>
  <si>
    <t xml:space="preserve"> 000 2020299905 0000 151</t>
  </si>
  <si>
    <t xml:space="preserve">  Прочие субсидии бюджетам городских поселений</t>
  </si>
  <si>
    <t xml:space="preserve"> 000 2020299913 0000 151</t>
  </si>
  <si>
    <t xml:space="preserve">  Субвенции бюджетам бюджетной системы Российской Федерации</t>
  </si>
  <si>
    <t xml:space="preserve"> 000 2020300000 0000 151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</si>
  <si>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</si>
  <si>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000 2020300700 0000 151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</si>
  <si>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</si>
  <si>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000 2020300705 0000 151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</si>
  <si>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</si>
  <si>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000 2020301500 0000 151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</si>
  <si>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</si>
  <si>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000 2020301513 0000 151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</si>
  <si>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</si>
  <si>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000 2020302200 0000 151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</si>
  <si>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</si>
  <si>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000 2020302205 0000 151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</si>
  <si>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</si>
  <si>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000 2020302400 0000 151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</si>
  <si>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</si>
  <si>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000 2020302405 0000 151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</si>
  <si>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</si>
  <si>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000 2020302413 0000 151</t>
  </si>
  <si>
    <t xml:space="preserve">  Субвенции бюджетам на проведение Всероссийской сельскохозяйственной переписи в 2016 году</t>
  </si>
  <si>
    <t xml:space="preserve"> 000 2020312100 0000 151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</si>
  <si>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</si>
  <si>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000 2020312105 0000 151</t>
  </si>
  <si>
    <t xml:space="preserve">  Прочие субвенции</t>
  </si>
  <si>
    <t xml:space="preserve"> 000 2020399900 0000 151</t>
  </si>
  <si>
    <t xml:space="preserve">  Прочие субвенции бюджетам муниципальных районов</t>
  </si>
  <si>
    <t xml:space="preserve"> 000 2020399905 0000 151</t>
  </si>
  <si>
    <t xml:space="preserve">  Иные межбюджетные трансферты</t>
  </si>
  <si>
    <t xml:space="preserve"> 000 2020400000 0000 151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</si>
  <si>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</si>
  <si>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</si>
  <si>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</si>
  <si>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000 2020401405 0000 151</t>
  </si>
  <si>
    <t xml:space="preserve">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</si>
  <si>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000 2020402500 0000 151</t>
  </si>
  <si>
    <t xml:space="preserve">  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</si>
  <si>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 000 2020402505 0000 151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</si>
  <si>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</si>
  <si>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</si>
  <si>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</si>
  <si>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000 2190500005 0000 151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</si>
  <si>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</si>
  <si>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000 2190500013 0000 151</t>
  </si>
  <si>
    <t>""</t>
  </si>
  <si>
    <t>Код расхода по бюджетной классификации</t>
  </si>
  <si>
    <t>бюджеты муниципальных районов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</si>
  <si>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</si>
  <si>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</si>
  <si>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</si>
  <si>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</si>
  <si>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</si>
  <si>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</si>
  <si>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</si>
  <si>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</si>
  <si>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</si>
  <si>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</si>
  <si>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</si>
  <si>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</si>
  <si>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</si>
  <si>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</si>
  <si>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</si>
  <si>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</si>
  <si>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</si>
  <si>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</si>
  <si>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</si>
  <si>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</si>
  <si>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</si>
  <si>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</si>
  <si>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</si>
  <si>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</si>
  <si>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</si>
  <si>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</si>
  <si>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</si>
  <si>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</si>
  <si>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</si>
  <si>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</si>
  <si>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</si>
  <si>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</si>
  <si>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</si>
  <si>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</si>
  <si>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</si>
  <si>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 Сельское хозяйство и рыболовство</t>
  </si>
  <si>
    <t xml:space="preserve"> 000 0405 0000000000 000</t>
  </si>
  <si>
    <t xml:space="preserve">  Лесное хозяйство</t>
  </si>
  <si>
    <t xml:space="preserve"> 000 0407 0000000000 000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</si>
  <si>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</si>
  <si>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</si>
  <si>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</si>
  <si>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</si>
  <si>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</si>
  <si>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</si>
  <si>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</si>
  <si>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</si>
  <si>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</si>
  <si>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</si>
  <si>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</si>
  <si>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</si>
  <si>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</si>
  <si>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</si>
  <si>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</si>
  <si>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</si>
  <si>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</si>
  <si>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</si>
  <si>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</si>
  <si>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</si>
  <si>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</si>
  <si>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</si>
  <si>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</si>
  <si>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</si>
  <si>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</si>
  <si>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</si>
  <si>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</si>
  <si>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</si>
  <si>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</si>
  <si>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</si>
  <si>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</si>
  <si>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</si>
  <si>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</si>
  <si>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</si>
  <si>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Другие вопросы в области социальной политики</t>
  </si>
  <si>
    <t xml:space="preserve"> 000 1006 0000000000 000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</si>
  <si>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</si>
  <si>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</si>
  <si>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</si>
  <si>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</si>
  <si>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Другие вопросы в области физической культуры и спорта</t>
  </si>
  <si>
    <t xml:space="preserve"> 000 1105 0000000000 000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</si>
  <si>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</si>
  <si>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</si>
  <si>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</si>
  <si>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</si>
  <si>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</si>
  <si>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</si>
  <si>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</si>
  <si>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</si>
  <si>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</si>
  <si>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</si>
  <si>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</si>
  <si>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</si>
  <si>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</si>
  <si>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</si>
  <si>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</si>
  <si>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</si>
  <si>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</si>
  <si>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</si>
  <si>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</si>
  <si>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</si>
  <si>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</si>
  <si>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</si>
  <si>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</si>
  <si>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</si>
  <si>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</si>
  <si>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</si>
  <si>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</si>
  <si>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</si>
  <si>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</si>
  <si>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</si>
  <si>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</si>
  <si>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</si>
  <si>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</si>
  <si>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</si>
  <si>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</si>
  <si>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</si>
  <si>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</si>
  <si>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</si>
  <si>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</si>
  <si>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</si>
  <si>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</si>
  <si>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</si>
  <si>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</si>
  <si>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</si>
  <si>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</si>
  <si>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</si>
  <si>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</si>
  <si>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</si>
  <si>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</si>
  <si>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</si>
  <si>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</si>
  <si>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</si>
  <si>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</si>
  <si>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</si>
  <si>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</si>
  <si>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</si>
  <si>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Исполнение</t>
  </si>
  <si>
    <t>консолидированный бюджет района</t>
  </si>
  <si>
    <t>1.Доходы</t>
  </si>
  <si>
    <t>2.Расходы</t>
  </si>
  <si>
    <t>3.Источники финансирования</t>
  </si>
  <si>
    <t>Налог, взимаемый с налогоплательщиков, выбравших в качестве объекта налогооблажения доходы</t>
  </si>
  <si>
    <t>000 105 01011 01 000 110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</si>
  <si>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</si>
  <si>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000 105 01002 1011 000 110</t>
  </si>
  <si>
    <t>Минимальный налог, зачисляемый в бюджеты субъектов РФ</t>
  </si>
  <si>
    <t>000 105 01050 01 000 110</t>
  </si>
  <si>
    <t>Налог, взимаемый в связи с применением упрощенной системы налогооблажения</t>
  </si>
  <si>
    <t>000 105 01000 00 000 110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</si>
  <si>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</si>
  <si>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000 1160601001 0000 140</t>
  </si>
  <si>
    <t>Органы внутренних дел</t>
  </si>
  <si>
    <t>000 0302 0000000000 000</t>
  </si>
  <si>
    <t>% исполнения к плану консолидированного бюджета района</t>
  </si>
  <si>
    <t xml:space="preserve">% исполнения к плану бюджета муниципального района </t>
  </si>
  <si>
    <t xml:space="preserve">% исполнения к плану бюджета городских поселений </t>
  </si>
  <si>
    <t>ЗДРАВООХРАНЕНИЕ</t>
  </si>
  <si>
    <t>Другие вопросы в области здравоохранения</t>
  </si>
  <si>
    <t xml:space="preserve"> 000 0900 0000000000 000</t>
  </si>
  <si>
    <t xml:space="preserve"> 000 0909 0000000000 000</t>
  </si>
  <si>
    <t>ОХРАНА ОКРУЖАЮЩЕЙ СРЕДЫ</t>
  </si>
  <si>
    <t>Другие вопросы в области охраны окружающей среды</t>
  </si>
  <si>
    <t xml:space="preserve"> 000 0600 0000000000 000</t>
  </si>
  <si>
    <t xml:space="preserve"> 000 0605 0000000000 000</t>
  </si>
  <si>
    <t>10</t>
  </si>
  <si>
    <t>11</t>
  </si>
  <si>
    <t>12</t>
  </si>
  <si>
    <t xml:space="preserve">СПРАВКА ОБ ИСПОЛНЕНИИ КОНСОЛИДИРОВАННОГО БЮДЖЕТА МАМСКО-ЧУЙСКОГО РАЙОНА ЗА ФЕВРАЛЬ 2017 ГОДА 
</t>
  </si>
  <si>
    <t xml:space="preserve">  Прочие поступления от денежных взысканий (штрафов) и иных сумм в возмещение ущерба, зачисляемые в бюджеты поселений</t>
  </si>
  <si>
    <t xml:space="preserve"> 000 1169005010 0000 140</t>
  </si>
</sst>
</file>

<file path=xl/styles.xml><?xml version="1.0" encoding="utf-8"?>
<styleSheet xmlns="http://schemas.openxmlformats.org/spreadsheetml/2006/main">
  <numFmts count="1">
    <numFmt numFmtId="164" formatCode="dd\.mm\.yyyy"/>
  </numFmts>
  <fonts count="18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89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</cellStyleXfs>
  <cellXfs count="8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3" applyNumberFormat="1" applyProtection="1">
      <alignment horizontal="left"/>
    </xf>
    <xf numFmtId="0" fontId="4" fillId="0" borderId="14" xfId="18" applyNumberFormat="1" applyProtection="1"/>
    <xf numFmtId="0" fontId="6" fillId="0" borderId="1" xfId="21" applyNumberFormat="1" applyProtection="1"/>
    <xf numFmtId="49" fontId="6" fillId="0" borderId="1" xfId="26" applyNumberFormat="1" applyProtection="1"/>
    <xf numFmtId="49" fontId="6" fillId="0" borderId="1" xfId="30" applyNumberFormat="1" applyProtection="1">
      <alignment horizontal="center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0" fontId="6" fillId="0" borderId="1" xfId="63" applyNumberFormat="1" applyProtection="1">
      <alignment horizontal="left" wrapText="1"/>
    </xf>
    <xf numFmtId="49" fontId="6" fillId="0" borderId="1" xfId="64" applyNumberFormat="1" applyProtection="1">
      <alignment horizontal="center" wrapText="1"/>
    </xf>
    <xf numFmtId="0" fontId="6" fillId="0" borderId="1" xfId="86" applyNumberFormat="1" applyProtection="1">
      <alignment horizontal="center" wrapText="1"/>
    </xf>
    <xf numFmtId="0" fontId="14" fillId="0" borderId="4" xfId="43" applyNumberFormat="1" applyFont="1" applyProtection="1">
      <alignment horizontal="center" vertical="center" wrapText="1"/>
    </xf>
    <xf numFmtId="49" fontId="14" fillId="0" borderId="4" xfId="44" applyNumberFormat="1" applyFont="1" applyProtection="1">
      <alignment horizontal="center" vertical="center" wrapText="1"/>
    </xf>
    <xf numFmtId="49" fontId="14" fillId="0" borderId="8" xfId="45" applyNumberFormat="1" applyFont="1" applyProtection="1">
      <alignment horizontal="center" vertical="center" wrapText="1"/>
    </xf>
    <xf numFmtId="49" fontId="14" fillId="0" borderId="21" xfId="47" applyNumberFormat="1" applyFont="1" applyProtection="1">
      <alignment horizontal="center" wrapText="1"/>
    </xf>
    <xf numFmtId="49" fontId="14" fillId="0" borderId="22" xfId="48" applyNumberFormat="1" applyFont="1" applyProtection="1">
      <alignment horizontal="center"/>
    </xf>
    <xf numFmtId="4" fontId="14" fillId="0" borderId="4" xfId="49" applyNumberFormat="1" applyFont="1" applyProtection="1">
      <alignment horizontal="right"/>
    </xf>
    <xf numFmtId="0" fontId="14" fillId="0" borderId="23" xfId="51" applyNumberFormat="1" applyFont="1" applyProtection="1">
      <alignment horizontal="left" wrapText="1" indent="1"/>
    </xf>
    <xf numFmtId="49" fontId="14" fillId="0" borderId="24" xfId="52" applyNumberFormat="1" applyFont="1" applyProtection="1">
      <alignment horizontal="center" wrapText="1"/>
    </xf>
    <xf numFmtId="49" fontId="14" fillId="0" borderId="25" xfId="53" applyNumberFormat="1" applyFont="1" applyProtection="1">
      <alignment horizontal="center"/>
    </xf>
    <xf numFmtId="0" fontId="14" fillId="0" borderId="26" xfId="55" applyNumberFormat="1" applyFont="1" applyProtection="1">
      <alignment horizontal="left" wrapText="1" indent="2"/>
    </xf>
    <xf numFmtId="49" fontId="14" fillId="0" borderId="27" xfId="56" applyNumberFormat="1" applyFont="1" applyProtection="1">
      <alignment horizontal="center"/>
    </xf>
    <xf numFmtId="49" fontId="14" fillId="0" borderId="28" xfId="57" applyNumberFormat="1" applyFont="1" applyProtection="1">
      <alignment horizontal="center"/>
    </xf>
    <xf numFmtId="4" fontId="14" fillId="0" borderId="28" xfId="58" applyNumberFormat="1" applyFont="1" applyProtection="1">
      <alignment horizontal="right"/>
    </xf>
    <xf numFmtId="0" fontId="15" fillId="0" borderId="1" xfId="1" applyNumberFormat="1" applyFont="1" applyProtection="1"/>
    <xf numFmtId="49" fontId="14" fillId="0" borderId="1" xfId="26" applyNumberFormat="1" applyFont="1" applyProtection="1"/>
    <xf numFmtId="0" fontId="14" fillId="0" borderId="1" xfId="21" applyNumberFormat="1" applyFont="1" applyProtection="1"/>
    <xf numFmtId="0" fontId="14" fillId="0" borderId="1" xfId="5" applyNumberFormat="1" applyFont="1" applyProtection="1"/>
    <xf numFmtId="0" fontId="14" fillId="0" borderId="2" xfId="68" applyNumberFormat="1" applyFont="1" applyProtection="1">
      <alignment horizontal="left"/>
    </xf>
    <xf numFmtId="49" fontId="14" fillId="0" borderId="2" xfId="69" applyNumberFormat="1" applyFont="1" applyProtection="1"/>
    <xf numFmtId="0" fontId="14" fillId="0" borderId="2" xfId="70" applyNumberFormat="1" applyFont="1" applyProtection="1"/>
    <xf numFmtId="0" fontId="14" fillId="0" borderId="2" xfId="71" applyNumberFormat="1" applyFont="1" applyProtection="1"/>
    <xf numFmtId="0" fontId="14" fillId="0" borderId="31" xfId="75" applyNumberFormat="1" applyFont="1" applyProtection="1">
      <alignment horizontal="left" wrapText="1" indent="1"/>
    </xf>
    <xf numFmtId="49" fontId="14" fillId="0" borderId="32" xfId="76" applyNumberFormat="1" applyFont="1" applyProtection="1">
      <alignment horizontal="center" wrapText="1"/>
    </xf>
    <xf numFmtId="49" fontId="14" fillId="0" borderId="4" xfId="77" applyNumberFormat="1" applyFont="1" applyProtection="1">
      <alignment horizontal="center"/>
    </xf>
    <xf numFmtId="0" fontId="14" fillId="0" borderId="33" xfId="79" applyNumberFormat="1" applyFont="1" applyProtection="1"/>
    <xf numFmtId="0" fontId="15" fillId="0" borderId="34" xfId="80" applyNumberFormat="1" applyFont="1" applyProtection="1">
      <alignment horizontal="left" wrapText="1"/>
    </xf>
    <xf numFmtId="0" fontId="14" fillId="0" borderId="35" xfId="81" applyNumberFormat="1" applyFont="1" applyProtection="1">
      <alignment horizontal="center" wrapText="1"/>
    </xf>
    <xf numFmtId="49" fontId="14" fillId="0" borderId="36" xfId="82" applyNumberFormat="1" applyFont="1" applyProtection="1">
      <alignment horizontal="center" wrapText="1"/>
    </xf>
    <xf numFmtId="4" fontId="14" fillId="0" borderId="22" xfId="83" applyNumberFormat="1" applyFont="1" applyProtection="1">
      <alignment horizontal="right"/>
    </xf>
    <xf numFmtId="0" fontId="14" fillId="0" borderId="1" xfId="67" applyNumberFormat="1" applyFont="1" applyBorder="1" applyProtection="1">
      <alignment horizontal="center"/>
    </xf>
    <xf numFmtId="0" fontId="15" fillId="0" borderId="2" xfId="89" applyNumberFormat="1" applyFont="1" applyProtection="1"/>
    <xf numFmtId="49" fontId="14" fillId="0" borderId="2" xfId="90" applyNumberFormat="1" applyFont="1" applyProtection="1">
      <alignment horizontal="left"/>
    </xf>
    <xf numFmtId="0" fontId="14" fillId="0" borderId="38" xfId="91" applyNumberFormat="1" applyFont="1" applyProtection="1">
      <alignment horizontal="left" wrapText="1"/>
    </xf>
    <xf numFmtId="0" fontId="14" fillId="0" borderId="40" xfId="93" applyNumberFormat="1" applyFont="1" applyProtection="1">
      <alignment horizontal="left" wrapText="1"/>
    </xf>
    <xf numFmtId="0" fontId="14" fillId="0" borderId="25" xfId="95" applyNumberFormat="1" applyFont="1" applyProtection="1"/>
    <xf numFmtId="0" fontId="14" fillId="0" borderId="38" xfId="97" applyNumberFormat="1" applyFont="1" applyProtection="1">
      <alignment horizontal="left" wrapText="1" indent="1"/>
    </xf>
    <xf numFmtId="49" fontId="14" fillId="0" borderId="27" xfId="98" applyNumberFormat="1" applyFont="1" applyProtection="1">
      <alignment horizontal="center" wrapText="1"/>
    </xf>
    <xf numFmtId="0" fontId="14" fillId="0" borderId="40" xfId="100" applyNumberFormat="1" applyFont="1" applyProtection="1">
      <alignment horizontal="left" wrapText="1" indent="2"/>
    </xf>
    <xf numFmtId="0" fontId="14" fillId="0" borderId="39" xfId="102" applyNumberFormat="1" applyFont="1" applyProtection="1">
      <alignment horizontal="left" wrapText="1" indent="2"/>
    </xf>
    <xf numFmtId="49" fontId="14" fillId="0" borderId="27" xfId="103" applyNumberFormat="1" applyFont="1" applyProtection="1">
      <alignment horizontal="center" shrinkToFit="1"/>
    </xf>
    <xf numFmtId="49" fontId="14" fillId="0" borderId="28" xfId="104" applyNumberFormat="1" applyFont="1" applyProtection="1">
      <alignment horizontal="center" shrinkToFit="1"/>
    </xf>
    <xf numFmtId="0" fontId="14" fillId="0" borderId="26" xfId="55" applyNumberFormat="1" applyFont="1" applyAlignment="1" applyProtection="1">
      <alignment horizontal="center" wrapText="1"/>
    </xf>
    <xf numFmtId="0" fontId="15" fillId="0" borderId="26" xfId="55" applyNumberFormat="1" applyFont="1" applyProtection="1">
      <alignment horizontal="left" wrapText="1" indent="2"/>
    </xf>
    <xf numFmtId="49" fontId="15" fillId="0" borderId="27" xfId="56" applyNumberFormat="1" applyFont="1" applyProtection="1">
      <alignment horizontal="center"/>
    </xf>
    <xf numFmtId="49" fontId="15" fillId="0" borderId="28" xfId="57" applyNumberFormat="1" applyFont="1" applyProtection="1">
      <alignment horizontal="center"/>
    </xf>
    <xf numFmtId="4" fontId="15" fillId="0" borderId="28" xfId="58" applyNumberFormat="1" applyFont="1" applyProtection="1">
      <alignment horizontal="right"/>
    </xf>
    <xf numFmtId="0" fontId="15" fillId="0" borderId="20" xfId="46" applyNumberFormat="1" applyFont="1" applyProtection="1">
      <alignment horizontal="left" wrapText="1"/>
    </xf>
    <xf numFmtId="49" fontId="15" fillId="0" borderId="21" xfId="47" applyNumberFormat="1" applyFont="1" applyProtection="1">
      <alignment horizontal="center" wrapText="1"/>
    </xf>
    <xf numFmtId="49" fontId="15" fillId="0" borderId="22" xfId="48" applyNumberFormat="1" applyFont="1" applyProtection="1">
      <alignment horizontal="center"/>
    </xf>
    <xf numFmtId="4" fontId="15" fillId="0" borderId="4" xfId="49" applyNumberFormat="1" applyFont="1" applyProtection="1">
      <alignment horizontal="right"/>
    </xf>
    <xf numFmtId="0" fontId="15" fillId="0" borderId="30" xfId="72" applyNumberFormat="1" applyFont="1" applyProtection="1">
      <alignment horizontal="left" wrapText="1"/>
    </xf>
    <xf numFmtId="49" fontId="15" fillId="0" borderId="28" xfId="73" applyNumberFormat="1" applyFont="1" applyProtection="1">
      <alignment horizontal="center" wrapText="1"/>
    </xf>
    <xf numFmtId="0" fontId="16" fillId="0" borderId="26" xfId="55" applyNumberFormat="1" applyFont="1" applyProtection="1">
      <alignment horizontal="left" wrapText="1" indent="2"/>
    </xf>
    <xf numFmtId="49" fontId="16" fillId="0" borderId="27" xfId="56" applyNumberFormat="1" applyFont="1" applyProtection="1">
      <alignment horizontal="center"/>
    </xf>
    <xf numFmtId="49" fontId="16" fillId="0" borderId="28" xfId="57" applyNumberFormat="1" applyFont="1" applyProtection="1">
      <alignment horizontal="center"/>
    </xf>
    <xf numFmtId="4" fontId="16" fillId="0" borderId="28" xfId="58" applyNumberFormat="1" applyFont="1" applyProtection="1">
      <alignment horizontal="right"/>
    </xf>
    <xf numFmtId="4" fontId="17" fillId="0" borderId="28" xfId="58" applyNumberFormat="1" applyFont="1" applyProtection="1">
      <alignment horizontal="right"/>
    </xf>
    <xf numFmtId="0" fontId="4" fillId="0" borderId="54" xfId="5" applyNumberFormat="1" applyBorder="1" applyProtection="1"/>
    <xf numFmtId="49" fontId="14" fillId="0" borderId="4" xfId="41" applyNumberFormat="1" applyFont="1" applyBorder="1" applyProtection="1">
      <alignment horizontal="center" vertical="center" wrapText="1"/>
    </xf>
    <xf numFmtId="49" fontId="14" fillId="0" borderId="4" xfId="41" applyFont="1" applyBorder="1" applyProtection="1">
      <alignment horizontal="center" vertical="center" wrapText="1"/>
      <protection locked="0"/>
    </xf>
    <xf numFmtId="49" fontId="14" fillId="0" borderId="4" xfId="42" applyNumberFormat="1" applyFont="1" applyBorder="1" applyProtection="1">
      <alignment horizontal="center" vertical="center" wrapText="1"/>
    </xf>
    <xf numFmtId="49" fontId="14" fillId="0" borderId="4" xfId="42" applyFont="1" applyBorder="1" applyProtection="1">
      <alignment horizontal="center" vertical="center" wrapText="1"/>
      <protection locked="0"/>
    </xf>
    <xf numFmtId="49" fontId="14" fillId="0" borderId="25" xfId="42" applyFont="1" applyBorder="1" applyAlignment="1" applyProtection="1">
      <alignment horizontal="center" vertical="center" wrapText="1"/>
      <protection locked="0"/>
    </xf>
    <xf numFmtId="49" fontId="14" fillId="0" borderId="28" xfId="42" applyFont="1" applyBorder="1" applyAlignment="1" applyProtection="1">
      <alignment horizontal="center" vertical="center" wrapText="1"/>
      <protection locked="0"/>
    </xf>
    <xf numFmtId="0" fontId="2" fillId="0" borderId="1" xfId="2" applyNumberFormat="1" applyBorder="1" applyAlignment="1" applyProtection="1">
      <alignment horizontal="center" wrapText="1"/>
    </xf>
    <xf numFmtId="0" fontId="15" fillId="0" borderId="1" xfId="87" applyNumberFormat="1" applyFont="1" applyBorder="1" applyProtection="1">
      <alignment horizontal="center"/>
    </xf>
    <xf numFmtId="0" fontId="15" fillId="0" borderId="1" xfId="87" applyFont="1" applyBorder="1" applyProtection="1">
      <alignment horizontal="center"/>
      <protection locked="0"/>
    </xf>
  </cellXfs>
  <cellStyles count="189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1"/>
  <sheetViews>
    <sheetView workbookViewId="0">
      <selection activeCell="H114" sqref="H114"/>
    </sheetView>
  </sheetViews>
  <sheetFormatPr defaultRowHeight="15"/>
  <cols>
    <col min="1" max="1" width="41.5703125" style="1" customWidth="1"/>
    <col min="2" max="2" width="8.140625" style="1" customWidth="1"/>
    <col min="3" max="3" width="26.7109375" style="1" customWidth="1"/>
    <col min="4" max="4" width="17.5703125" style="1" customWidth="1"/>
    <col min="5" max="5" width="17" style="1" customWidth="1"/>
    <col min="6" max="6" width="17.7109375" style="1" customWidth="1"/>
    <col min="7" max="7" width="17" style="1" customWidth="1"/>
    <col min="8" max="8" width="16.42578125" style="1" customWidth="1"/>
    <col min="9" max="12" width="15.42578125" style="1" customWidth="1"/>
    <col min="13" max="13" width="9.7109375" style="1" customWidth="1"/>
    <col min="14" max="16384" width="9.140625" style="1"/>
  </cols>
  <sheetData>
    <row r="1" spans="1:13" ht="17.100000000000001" customHeight="1">
      <c r="A1" s="2"/>
      <c r="B1" s="81" t="s">
        <v>399</v>
      </c>
      <c r="C1" s="81"/>
      <c r="D1" s="81"/>
      <c r="E1" s="81"/>
      <c r="F1" s="81"/>
      <c r="G1" s="3"/>
      <c r="H1" s="3"/>
      <c r="I1" s="3"/>
      <c r="J1" s="3"/>
      <c r="K1" s="3"/>
      <c r="L1" s="3"/>
      <c r="M1" s="3"/>
    </row>
    <row r="2" spans="1:13" ht="17.100000000000001" customHeight="1">
      <c r="A2" s="4"/>
      <c r="B2" s="81"/>
      <c r="C2" s="81"/>
      <c r="D2" s="81"/>
      <c r="E2" s="81"/>
      <c r="F2" s="81"/>
      <c r="G2" s="3"/>
      <c r="H2" s="3"/>
      <c r="I2" s="3"/>
      <c r="J2" s="3"/>
      <c r="K2" s="3"/>
      <c r="L2" s="3"/>
      <c r="M2" s="3"/>
    </row>
    <row r="3" spans="1:13" ht="14.1" customHeight="1">
      <c r="A3" s="6"/>
      <c r="B3" s="81"/>
      <c r="C3" s="81"/>
      <c r="D3" s="81"/>
      <c r="E3" s="81"/>
      <c r="F3" s="81"/>
      <c r="G3" s="3"/>
      <c r="H3" s="3"/>
      <c r="I3" s="3"/>
      <c r="J3" s="3"/>
      <c r="K3" s="3"/>
      <c r="L3" s="3"/>
      <c r="M3" s="3"/>
    </row>
    <row r="4" spans="1:13" ht="12.95" customHeight="1">
      <c r="A4" s="3"/>
      <c r="B4" s="3"/>
      <c r="C4" s="3" t="s">
        <v>370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4.75" customHeight="1">
      <c r="A5" s="2"/>
      <c r="B5" s="2"/>
      <c r="C5" s="6"/>
      <c r="D5" s="9"/>
      <c r="E5" s="9"/>
      <c r="F5" s="9"/>
      <c r="G5" s="9"/>
      <c r="H5" s="3"/>
      <c r="I5" s="3"/>
      <c r="J5" s="74"/>
      <c r="K5" s="74"/>
      <c r="L5" s="74"/>
      <c r="M5" s="3"/>
    </row>
    <row r="6" spans="1:13" ht="20.25" customHeight="1">
      <c r="A6" s="75" t="s">
        <v>0</v>
      </c>
      <c r="B6" s="75" t="s">
        <v>1</v>
      </c>
      <c r="C6" s="75" t="s">
        <v>2</v>
      </c>
      <c r="D6" s="77" t="s">
        <v>3</v>
      </c>
      <c r="E6" s="78"/>
      <c r="F6" s="78"/>
      <c r="G6" s="78" t="s">
        <v>368</v>
      </c>
      <c r="H6" s="78"/>
      <c r="I6" s="78"/>
      <c r="J6" s="79" t="s">
        <v>385</v>
      </c>
      <c r="K6" s="79" t="s">
        <v>386</v>
      </c>
      <c r="L6" s="79" t="s">
        <v>387</v>
      </c>
      <c r="M6" s="5"/>
    </row>
    <row r="7" spans="1:13" ht="140.44999999999999" customHeight="1">
      <c r="A7" s="76"/>
      <c r="B7" s="76"/>
      <c r="C7" s="76"/>
      <c r="D7" s="17" t="s">
        <v>369</v>
      </c>
      <c r="E7" s="17" t="s">
        <v>7</v>
      </c>
      <c r="F7" s="17" t="s">
        <v>8</v>
      </c>
      <c r="G7" s="17" t="s">
        <v>6</v>
      </c>
      <c r="H7" s="17" t="s">
        <v>7</v>
      </c>
      <c r="I7" s="17" t="s">
        <v>8</v>
      </c>
      <c r="J7" s="80"/>
      <c r="K7" s="80"/>
      <c r="L7" s="80"/>
      <c r="M7" s="5"/>
    </row>
    <row r="8" spans="1:13" ht="11.45" customHeight="1" thickBot="1">
      <c r="A8" s="18" t="s">
        <v>9</v>
      </c>
      <c r="B8" s="18" t="s">
        <v>10</v>
      </c>
      <c r="C8" s="18" t="s">
        <v>11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 t="s">
        <v>396</v>
      </c>
      <c r="K8" s="19" t="s">
        <v>397</v>
      </c>
      <c r="L8" s="19" t="s">
        <v>398</v>
      </c>
      <c r="M8" s="5"/>
    </row>
    <row r="9" spans="1:13" ht="21.75" customHeight="1">
      <c r="A9" s="63" t="s">
        <v>18</v>
      </c>
      <c r="B9" s="64" t="s">
        <v>19</v>
      </c>
      <c r="C9" s="65" t="s">
        <v>20</v>
      </c>
      <c r="D9" s="66">
        <v>311263300</v>
      </c>
      <c r="E9" s="66">
        <v>280973500</v>
      </c>
      <c r="F9" s="66">
        <v>62328100</v>
      </c>
      <c r="G9" s="66">
        <v>40959540.82</v>
      </c>
      <c r="H9" s="66">
        <v>35998574.350000001</v>
      </c>
      <c r="I9" s="66">
        <v>9743262.6600000001</v>
      </c>
      <c r="J9" s="66">
        <f>G9/D9*100</f>
        <v>13.159129527959127</v>
      </c>
      <c r="K9" s="66">
        <f>H9/E9*100</f>
        <v>12.812088809086978</v>
      </c>
      <c r="L9" s="66">
        <f>I9/F9*100</f>
        <v>15.632215100412175</v>
      </c>
      <c r="M9" s="7"/>
    </row>
    <row r="10" spans="1:13" ht="22.5" customHeight="1">
      <c r="A10" s="23" t="s">
        <v>22</v>
      </c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7"/>
    </row>
    <row r="11" spans="1:13" ht="15" customHeight="1">
      <c r="A11" s="59" t="s">
        <v>23</v>
      </c>
      <c r="B11" s="60" t="s">
        <v>19</v>
      </c>
      <c r="C11" s="61" t="s">
        <v>24</v>
      </c>
      <c r="D11" s="66">
        <v>50984900</v>
      </c>
      <c r="E11" s="66">
        <v>39934600</v>
      </c>
      <c r="F11" s="66">
        <v>11050300</v>
      </c>
      <c r="G11" s="66">
        <v>5743018.8799999999</v>
      </c>
      <c r="H11" s="66">
        <v>4499403.88</v>
      </c>
      <c r="I11" s="66">
        <v>1243615</v>
      </c>
      <c r="J11" s="66">
        <f t="shared" ref="J11:J42" si="0">G11/D11*100</f>
        <v>11.264156407093081</v>
      </c>
      <c r="K11" s="66">
        <f t="shared" ref="K11:K42" si="1">H11/E11*100</f>
        <v>11.266931132401476</v>
      </c>
      <c r="L11" s="66">
        <f t="shared" ref="L11:L42" si="2">I11/F11*100</f>
        <v>11.254128847180619</v>
      </c>
      <c r="M11" s="7"/>
    </row>
    <row r="12" spans="1:13" ht="15" customHeight="1">
      <c r="A12" s="59" t="s">
        <v>25</v>
      </c>
      <c r="B12" s="60" t="s">
        <v>19</v>
      </c>
      <c r="C12" s="61" t="s">
        <v>26</v>
      </c>
      <c r="D12" s="62">
        <f t="shared" ref="D12:I12" si="3">SUM(D13)</f>
        <v>27148000</v>
      </c>
      <c r="E12" s="62">
        <f t="shared" si="3"/>
        <v>19258000</v>
      </c>
      <c r="F12" s="62">
        <f t="shared" si="3"/>
        <v>7890000</v>
      </c>
      <c r="G12" s="62">
        <f t="shared" si="3"/>
        <v>3224553.92</v>
      </c>
      <c r="H12" s="62">
        <f t="shared" si="3"/>
        <v>2443003.98</v>
      </c>
      <c r="I12" s="62">
        <f t="shared" si="3"/>
        <v>781549.94</v>
      </c>
      <c r="J12" s="66">
        <f t="shared" si="0"/>
        <v>11.877684986002651</v>
      </c>
      <c r="K12" s="66">
        <f t="shared" si="1"/>
        <v>12.685657804548759</v>
      </c>
      <c r="L12" s="66">
        <f t="shared" si="2"/>
        <v>9.9055759188846633</v>
      </c>
      <c r="M12" s="7"/>
    </row>
    <row r="13" spans="1:13" ht="15" customHeight="1">
      <c r="A13" s="26" t="s">
        <v>27</v>
      </c>
      <c r="B13" s="27" t="s">
        <v>19</v>
      </c>
      <c r="C13" s="28" t="s">
        <v>28</v>
      </c>
      <c r="D13" s="29">
        <f t="shared" ref="D13:I13" si="4">SUM(D14:D17)</f>
        <v>27148000</v>
      </c>
      <c r="E13" s="29">
        <f t="shared" si="4"/>
        <v>19258000</v>
      </c>
      <c r="F13" s="29">
        <f t="shared" si="4"/>
        <v>7890000</v>
      </c>
      <c r="G13" s="29">
        <f t="shared" si="4"/>
        <v>3224553.92</v>
      </c>
      <c r="H13" s="29">
        <f t="shared" si="4"/>
        <v>2443003.98</v>
      </c>
      <c r="I13" s="29">
        <f t="shared" si="4"/>
        <v>781549.94</v>
      </c>
      <c r="J13" s="22">
        <f t="shared" si="0"/>
        <v>11.877684986002651</v>
      </c>
      <c r="K13" s="22">
        <f t="shared" si="1"/>
        <v>12.685657804548759</v>
      </c>
      <c r="L13" s="22">
        <f t="shared" si="2"/>
        <v>9.9055759188846633</v>
      </c>
      <c r="M13" s="7"/>
    </row>
    <row r="14" spans="1:13" ht="84.75" customHeight="1">
      <c r="A14" s="26" t="s">
        <v>29</v>
      </c>
      <c r="B14" s="27" t="s">
        <v>19</v>
      </c>
      <c r="C14" s="28" t="s">
        <v>30</v>
      </c>
      <c r="D14" s="29">
        <v>27079000</v>
      </c>
      <c r="E14" s="29">
        <v>19198000</v>
      </c>
      <c r="F14" s="29">
        <v>7881000</v>
      </c>
      <c r="G14" s="29">
        <v>3221480.8</v>
      </c>
      <c r="H14" s="29">
        <v>2440675.86</v>
      </c>
      <c r="I14" s="29">
        <v>780804.94</v>
      </c>
      <c r="J14" s="22">
        <f t="shared" si="0"/>
        <v>11.896601794748698</v>
      </c>
      <c r="K14" s="22">
        <f t="shared" si="1"/>
        <v>12.713177726846544</v>
      </c>
      <c r="L14" s="22">
        <f t="shared" si="2"/>
        <v>9.9074348432939985</v>
      </c>
      <c r="M14" s="7"/>
    </row>
    <row r="15" spans="1:13" ht="126" customHeight="1">
      <c r="A15" s="26" t="s">
        <v>31</v>
      </c>
      <c r="B15" s="27" t="s">
        <v>19</v>
      </c>
      <c r="C15" s="28" t="s">
        <v>32</v>
      </c>
      <c r="D15" s="29">
        <v>21500</v>
      </c>
      <c r="E15" s="29">
        <v>15000</v>
      </c>
      <c r="F15" s="29">
        <v>6500</v>
      </c>
      <c r="G15" s="29">
        <v>0</v>
      </c>
      <c r="H15" s="29">
        <v>0</v>
      </c>
      <c r="I15" s="29">
        <v>0</v>
      </c>
      <c r="J15" s="22">
        <f t="shared" si="0"/>
        <v>0</v>
      </c>
      <c r="K15" s="22">
        <f t="shared" si="1"/>
        <v>0</v>
      </c>
      <c r="L15" s="22">
        <f t="shared" si="2"/>
        <v>0</v>
      </c>
      <c r="M15" s="7"/>
    </row>
    <row r="16" spans="1:13" ht="62.25" customHeight="1">
      <c r="A16" s="26" t="s">
        <v>33</v>
      </c>
      <c r="B16" s="27" t="s">
        <v>19</v>
      </c>
      <c r="C16" s="28" t="s">
        <v>34</v>
      </c>
      <c r="D16" s="29">
        <v>47500</v>
      </c>
      <c r="E16" s="29">
        <v>45000</v>
      </c>
      <c r="F16" s="29">
        <v>2500</v>
      </c>
      <c r="G16" s="29">
        <v>0</v>
      </c>
      <c r="H16" s="29">
        <v>0</v>
      </c>
      <c r="I16" s="29">
        <v>0</v>
      </c>
      <c r="J16" s="22">
        <f t="shared" si="0"/>
        <v>0</v>
      </c>
      <c r="K16" s="22">
        <f t="shared" si="1"/>
        <v>0</v>
      </c>
      <c r="L16" s="22">
        <f t="shared" si="2"/>
        <v>0</v>
      </c>
      <c r="M16" s="7"/>
    </row>
    <row r="17" spans="1:13" ht="89.25" customHeight="1">
      <c r="A17" s="26" t="s">
        <v>35</v>
      </c>
      <c r="B17" s="27" t="s">
        <v>19</v>
      </c>
      <c r="C17" s="28" t="s">
        <v>36</v>
      </c>
      <c r="D17" s="29">
        <v>0</v>
      </c>
      <c r="E17" s="29">
        <v>0</v>
      </c>
      <c r="F17" s="29">
        <v>0</v>
      </c>
      <c r="G17" s="29">
        <v>3073.12</v>
      </c>
      <c r="H17" s="29">
        <v>2328.12</v>
      </c>
      <c r="I17" s="29">
        <v>745</v>
      </c>
      <c r="J17" s="22" t="e">
        <f t="shared" si="0"/>
        <v>#DIV/0!</v>
      </c>
      <c r="K17" s="22" t="e">
        <f t="shared" si="1"/>
        <v>#DIV/0!</v>
      </c>
      <c r="L17" s="22" t="e">
        <f t="shared" si="2"/>
        <v>#DIV/0!</v>
      </c>
      <c r="M17" s="7"/>
    </row>
    <row r="18" spans="1:13" ht="48" customHeight="1">
      <c r="A18" s="59" t="s">
        <v>37</v>
      </c>
      <c r="B18" s="60" t="s">
        <v>19</v>
      </c>
      <c r="C18" s="61" t="s">
        <v>38</v>
      </c>
      <c r="D18" s="62">
        <f t="shared" ref="D18:I18" si="5">SUM(D19)</f>
        <v>1454300</v>
      </c>
      <c r="E18" s="62">
        <f t="shared" si="5"/>
        <v>0</v>
      </c>
      <c r="F18" s="62">
        <f t="shared" si="5"/>
        <v>1454300</v>
      </c>
      <c r="G18" s="62">
        <f t="shared" si="5"/>
        <v>190264.98</v>
      </c>
      <c r="H18" s="62">
        <f t="shared" si="5"/>
        <v>0</v>
      </c>
      <c r="I18" s="62">
        <f t="shared" si="5"/>
        <v>190254.98</v>
      </c>
      <c r="J18" s="66">
        <f t="shared" si="0"/>
        <v>13.082925118613767</v>
      </c>
      <c r="K18" s="66" t="e">
        <f t="shared" si="1"/>
        <v>#DIV/0!</v>
      </c>
      <c r="L18" s="66">
        <f t="shared" si="2"/>
        <v>13.082237502578561</v>
      </c>
      <c r="M18" s="7"/>
    </row>
    <row r="19" spans="1:13" ht="44.25" customHeight="1">
      <c r="A19" s="26" t="s">
        <v>39</v>
      </c>
      <c r="B19" s="27" t="s">
        <v>19</v>
      </c>
      <c r="C19" s="28" t="s">
        <v>40</v>
      </c>
      <c r="D19" s="29">
        <f t="shared" ref="D19:I19" si="6">SUM(D20:D23)</f>
        <v>1454300</v>
      </c>
      <c r="E19" s="29">
        <f t="shared" si="6"/>
        <v>0</v>
      </c>
      <c r="F19" s="29">
        <f t="shared" si="6"/>
        <v>1454300</v>
      </c>
      <c r="G19" s="29">
        <f t="shared" si="6"/>
        <v>190264.98</v>
      </c>
      <c r="H19" s="29">
        <f t="shared" si="6"/>
        <v>0</v>
      </c>
      <c r="I19" s="29">
        <f t="shared" si="6"/>
        <v>190254.98</v>
      </c>
      <c r="J19" s="22">
        <f t="shared" si="0"/>
        <v>13.082925118613767</v>
      </c>
      <c r="K19" s="22" t="e">
        <f t="shared" si="1"/>
        <v>#DIV/0!</v>
      </c>
      <c r="L19" s="22">
        <f t="shared" si="2"/>
        <v>13.082237502578561</v>
      </c>
      <c r="M19" s="7"/>
    </row>
    <row r="20" spans="1:13" ht="76.5" customHeight="1">
      <c r="A20" s="26" t="s">
        <v>41</v>
      </c>
      <c r="B20" s="27" t="s">
        <v>19</v>
      </c>
      <c r="C20" s="28" t="s">
        <v>42</v>
      </c>
      <c r="D20" s="29">
        <v>470500</v>
      </c>
      <c r="E20" s="29" t="s">
        <v>21</v>
      </c>
      <c r="F20" s="29">
        <v>470500</v>
      </c>
      <c r="G20" s="29">
        <v>67507.070000000007</v>
      </c>
      <c r="H20" s="29" t="s">
        <v>21</v>
      </c>
      <c r="I20" s="29">
        <v>67507.070000000007</v>
      </c>
      <c r="J20" s="22">
        <f t="shared" si="0"/>
        <v>14.347942614240171</v>
      </c>
      <c r="K20" s="22" t="e">
        <f t="shared" si="1"/>
        <v>#VALUE!</v>
      </c>
      <c r="L20" s="22">
        <f t="shared" si="2"/>
        <v>14.347942614240171</v>
      </c>
      <c r="M20" s="7"/>
    </row>
    <row r="21" spans="1:13" ht="89.25" customHeight="1">
      <c r="A21" s="26" t="s">
        <v>43</v>
      </c>
      <c r="B21" s="27" t="s">
        <v>19</v>
      </c>
      <c r="C21" s="28" t="s">
        <v>44</v>
      </c>
      <c r="D21" s="29">
        <v>18300</v>
      </c>
      <c r="E21" s="29" t="s">
        <v>21</v>
      </c>
      <c r="F21" s="29">
        <v>18300</v>
      </c>
      <c r="G21" s="29">
        <v>707.92</v>
      </c>
      <c r="H21" s="29" t="s">
        <v>21</v>
      </c>
      <c r="I21" s="29">
        <v>707.92</v>
      </c>
      <c r="J21" s="22">
        <f t="shared" si="0"/>
        <v>3.8684153005464483</v>
      </c>
      <c r="K21" s="22" t="e">
        <f t="shared" si="1"/>
        <v>#VALUE!</v>
      </c>
      <c r="L21" s="22">
        <f t="shared" si="2"/>
        <v>3.8684153005464483</v>
      </c>
      <c r="M21" s="7"/>
    </row>
    <row r="22" spans="1:13" ht="76.5" customHeight="1">
      <c r="A22" s="26" t="s">
        <v>45</v>
      </c>
      <c r="B22" s="27" t="s">
        <v>19</v>
      </c>
      <c r="C22" s="28" t="s">
        <v>46</v>
      </c>
      <c r="D22" s="29">
        <v>987400</v>
      </c>
      <c r="E22" s="29" t="s">
        <v>21</v>
      </c>
      <c r="F22" s="29">
        <v>987400</v>
      </c>
      <c r="G22" s="29">
        <v>132555.97</v>
      </c>
      <c r="H22" s="29" t="s">
        <v>21</v>
      </c>
      <c r="I22" s="29">
        <v>132555.97</v>
      </c>
      <c r="J22" s="22">
        <f t="shared" si="0"/>
        <v>13.424748835325095</v>
      </c>
      <c r="K22" s="22" t="e">
        <f t="shared" si="1"/>
        <v>#VALUE!</v>
      </c>
      <c r="L22" s="22">
        <f t="shared" si="2"/>
        <v>13.424748835325095</v>
      </c>
      <c r="M22" s="7"/>
    </row>
    <row r="23" spans="1:13" ht="76.5" customHeight="1">
      <c r="A23" s="26" t="s">
        <v>47</v>
      </c>
      <c r="B23" s="27" t="s">
        <v>19</v>
      </c>
      <c r="C23" s="28" t="s">
        <v>48</v>
      </c>
      <c r="D23" s="29">
        <v>-21900</v>
      </c>
      <c r="E23" s="29" t="s">
        <v>21</v>
      </c>
      <c r="F23" s="29">
        <v>-21900</v>
      </c>
      <c r="G23" s="29">
        <v>-10505.98</v>
      </c>
      <c r="H23" s="29" t="s">
        <v>21</v>
      </c>
      <c r="I23" s="29">
        <v>-10515.98</v>
      </c>
      <c r="J23" s="22">
        <f t="shared" si="0"/>
        <v>47.972511415525112</v>
      </c>
      <c r="K23" s="22" t="e">
        <f t="shared" si="1"/>
        <v>#VALUE!</v>
      </c>
      <c r="L23" s="22">
        <f t="shared" si="2"/>
        <v>48.018173515981729</v>
      </c>
      <c r="M23" s="7"/>
    </row>
    <row r="24" spans="1:13" ht="33.75" customHeight="1">
      <c r="A24" s="59" t="s">
        <v>49</v>
      </c>
      <c r="B24" s="60" t="s">
        <v>19</v>
      </c>
      <c r="C24" s="61" t="s">
        <v>50</v>
      </c>
      <c r="D24" s="62">
        <f>D25+D29</f>
        <v>2802000</v>
      </c>
      <c r="E24" s="62">
        <f>E25+E29</f>
        <v>2802000</v>
      </c>
      <c r="F24" s="62">
        <v>0</v>
      </c>
      <c r="G24" s="62">
        <f>G25+G29</f>
        <v>725528.67</v>
      </c>
      <c r="H24" s="62">
        <f>H25+H29</f>
        <v>725528.67</v>
      </c>
      <c r="I24" s="62">
        <v>0</v>
      </c>
      <c r="J24" s="66">
        <f t="shared" si="0"/>
        <v>25.893243040685228</v>
      </c>
      <c r="K24" s="66">
        <f t="shared" si="1"/>
        <v>25.893243040685228</v>
      </c>
      <c r="L24" s="66" t="e">
        <f t="shared" si="2"/>
        <v>#DIV/0!</v>
      </c>
      <c r="M24" s="7"/>
    </row>
    <row r="25" spans="1:13" ht="48" customHeight="1">
      <c r="A25" s="58" t="s">
        <v>379</v>
      </c>
      <c r="B25" s="27" t="s">
        <v>19</v>
      </c>
      <c r="C25" s="28" t="s">
        <v>380</v>
      </c>
      <c r="D25" s="29">
        <f>SUM(D26:D28)</f>
        <v>802000</v>
      </c>
      <c r="E25" s="29">
        <f>SUM(E26:E28)</f>
        <v>802000</v>
      </c>
      <c r="F25" s="29">
        <f>SUM(F26:F28)</f>
        <v>0</v>
      </c>
      <c r="G25" s="29">
        <f>SUM(G26:G28)</f>
        <v>183588.9</v>
      </c>
      <c r="H25" s="29">
        <f>SUM(H26:H28)</f>
        <v>183588.9</v>
      </c>
      <c r="I25" s="29">
        <v>0</v>
      </c>
      <c r="J25" s="22">
        <f t="shared" si="0"/>
        <v>22.891384039900249</v>
      </c>
      <c r="K25" s="22">
        <f t="shared" si="1"/>
        <v>22.891384039900249</v>
      </c>
      <c r="L25" s="22" t="e">
        <f t="shared" si="2"/>
        <v>#DIV/0!</v>
      </c>
      <c r="M25" s="7"/>
    </row>
    <row r="26" spans="1:13" ht="48.75" customHeight="1">
      <c r="A26" s="58" t="s">
        <v>373</v>
      </c>
      <c r="B26" s="27" t="s">
        <v>19</v>
      </c>
      <c r="C26" s="28" t="s">
        <v>374</v>
      </c>
      <c r="D26" s="29">
        <v>528000</v>
      </c>
      <c r="E26" s="29">
        <v>528000</v>
      </c>
      <c r="F26" s="29">
        <v>0</v>
      </c>
      <c r="G26" s="29">
        <v>116117.4</v>
      </c>
      <c r="H26" s="29">
        <v>116117.4</v>
      </c>
      <c r="I26" s="29">
        <v>0</v>
      </c>
      <c r="J26" s="22">
        <f t="shared" si="0"/>
        <v>21.991931818181818</v>
      </c>
      <c r="K26" s="22">
        <f t="shared" si="1"/>
        <v>21.991931818181818</v>
      </c>
      <c r="L26" s="22" t="e">
        <f t="shared" si="2"/>
        <v>#DIV/0!</v>
      </c>
      <c r="M26" s="7"/>
    </row>
    <row r="27" spans="1:13" ht="45" customHeight="1">
      <c r="A27" s="58" t="s">
        <v>375</v>
      </c>
      <c r="B27" s="27" t="s">
        <v>19</v>
      </c>
      <c r="C27" s="28" t="s">
        <v>376</v>
      </c>
      <c r="D27" s="29">
        <v>191000</v>
      </c>
      <c r="E27" s="29">
        <v>191000</v>
      </c>
      <c r="F27" s="29">
        <v>0</v>
      </c>
      <c r="G27" s="29">
        <v>64705.5</v>
      </c>
      <c r="H27" s="29">
        <v>64705.5</v>
      </c>
      <c r="I27" s="29">
        <v>0</v>
      </c>
      <c r="J27" s="22">
        <f t="shared" si="0"/>
        <v>33.877225130890054</v>
      </c>
      <c r="K27" s="22">
        <f t="shared" si="1"/>
        <v>33.877225130890054</v>
      </c>
      <c r="L27" s="22" t="e">
        <f t="shared" si="2"/>
        <v>#DIV/0!</v>
      </c>
      <c r="M27" s="7"/>
    </row>
    <row r="28" spans="1:13" ht="45" customHeight="1">
      <c r="A28" s="58" t="s">
        <v>377</v>
      </c>
      <c r="B28" s="27" t="s">
        <v>19</v>
      </c>
      <c r="C28" s="28" t="s">
        <v>378</v>
      </c>
      <c r="D28" s="29">
        <v>83000</v>
      </c>
      <c r="E28" s="29">
        <v>83000</v>
      </c>
      <c r="F28" s="29">
        <v>0</v>
      </c>
      <c r="G28" s="29">
        <v>2766</v>
      </c>
      <c r="H28" s="29">
        <v>2766</v>
      </c>
      <c r="I28" s="29">
        <v>0</v>
      </c>
      <c r="J28" s="22">
        <f t="shared" si="0"/>
        <v>3.3325301204819273</v>
      </c>
      <c r="K28" s="22">
        <f t="shared" si="1"/>
        <v>3.3325301204819273</v>
      </c>
      <c r="L28" s="22" t="e">
        <f t="shared" si="2"/>
        <v>#DIV/0!</v>
      </c>
      <c r="M28" s="7"/>
    </row>
    <row r="29" spans="1:13" ht="33.75" customHeight="1">
      <c r="A29" s="26" t="s">
        <v>51</v>
      </c>
      <c r="B29" s="27" t="s">
        <v>19</v>
      </c>
      <c r="C29" s="28" t="s">
        <v>52</v>
      </c>
      <c r="D29" s="29">
        <v>2000000</v>
      </c>
      <c r="E29" s="29">
        <v>2000000</v>
      </c>
      <c r="F29" s="29">
        <v>0</v>
      </c>
      <c r="G29" s="29">
        <v>541939.77</v>
      </c>
      <c r="H29" s="29">
        <v>541939.77</v>
      </c>
      <c r="I29" s="29">
        <v>0</v>
      </c>
      <c r="J29" s="22">
        <f t="shared" si="0"/>
        <v>27.096988500000002</v>
      </c>
      <c r="K29" s="22">
        <f t="shared" si="1"/>
        <v>27.096988500000002</v>
      </c>
      <c r="L29" s="22" t="e">
        <f t="shared" si="2"/>
        <v>#DIV/0!</v>
      </c>
      <c r="M29" s="7"/>
    </row>
    <row r="30" spans="1:13" ht="30.75" customHeight="1">
      <c r="A30" s="26" t="s">
        <v>51</v>
      </c>
      <c r="B30" s="27" t="s">
        <v>19</v>
      </c>
      <c r="C30" s="28" t="s">
        <v>53</v>
      </c>
      <c r="D30" s="29">
        <v>2000000</v>
      </c>
      <c r="E30" s="29">
        <v>2000000</v>
      </c>
      <c r="F30" s="29">
        <v>0</v>
      </c>
      <c r="G30" s="29">
        <v>541939.77</v>
      </c>
      <c r="H30" s="29">
        <v>541939.77</v>
      </c>
      <c r="I30" s="29" t="s">
        <v>21</v>
      </c>
      <c r="J30" s="22">
        <f t="shared" si="0"/>
        <v>27.096988500000002</v>
      </c>
      <c r="K30" s="22">
        <f t="shared" si="1"/>
        <v>27.096988500000002</v>
      </c>
      <c r="L30" s="22" t="e">
        <f t="shared" si="2"/>
        <v>#VALUE!</v>
      </c>
      <c r="M30" s="7"/>
    </row>
    <row r="31" spans="1:13" ht="57" customHeight="1">
      <c r="A31" s="26" t="s">
        <v>54</v>
      </c>
      <c r="B31" s="27" t="s">
        <v>19</v>
      </c>
      <c r="C31" s="28" t="s">
        <v>55</v>
      </c>
      <c r="D31" s="29" t="s">
        <v>21</v>
      </c>
      <c r="E31" s="29" t="s">
        <v>21</v>
      </c>
      <c r="F31" s="29" t="s">
        <v>21</v>
      </c>
      <c r="G31" s="29">
        <v>0</v>
      </c>
      <c r="H31" s="29">
        <v>0</v>
      </c>
      <c r="I31" s="29" t="s">
        <v>21</v>
      </c>
      <c r="J31" s="22" t="e">
        <f t="shared" si="0"/>
        <v>#VALUE!</v>
      </c>
      <c r="K31" s="22" t="e">
        <f t="shared" si="1"/>
        <v>#VALUE!</v>
      </c>
      <c r="L31" s="22" t="e">
        <f t="shared" si="2"/>
        <v>#VALUE!</v>
      </c>
      <c r="M31" s="7"/>
    </row>
    <row r="32" spans="1:13" ht="15" customHeight="1">
      <c r="A32" s="59" t="s">
        <v>56</v>
      </c>
      <c r="B32" s="60" t="s">
        <v>19</v>
      </c>
      <c r="C32" s="61" t="s">
        <v>57</v>
      </c>
      <c r="D32" s="62">
        <f>D33+D35+D38</f>
        <v>1260000</v>
      </c>
      <c r="E32" s="62"/>
      <c r="F32" s="62">
        <f>F33+F35+F38</f>
        <v>1260000</v>
      </c>
      <c r="G32" s="62">
        <f>G33+G35+G38</f>
        <v>258874.36</v>
      </c>
      <c r="H32" s="62"/>
      <c r="I32" s="62">
        <f>I33+I35+I38</f>
        <v>258874.36</v>
      </c>
      <c r="J32" s="66">
        <f t="shared" si="0"/>
        <v>20.545584126984124</v>
      </c>
      <c r="K32" s="66" t="e">
        <f t="shared" si="1"/>
        <v>#DIV/0!</v>
      </c>
      <c r="L32" s="66">
        <f t="shared" si="2"/>
        <v>20.545584126984124</v>
      </c>
      <c r="M32" s="7"/>
    </row>
    <row r="33" spans="1:13" ht="15" customHeight="1">
      <c r="A33" s="26" t="s">
        <v>58</v>
      </c>
      <c r="B33" s="27" t="s">
        <v>19</v>
      </c>
      <c r="C33" s="28" t="s">
        <v>59</v>
      </c>
      <c r="D33" s="29">
        <v>335000</v>
      </c>
      <c r="E33" s="29" t="s">
        <v>21</v>
      </c>
      <c r="F33" s="29">
        <v>335000</v>
      </c>
      <c r="G33" s="29">
        <v>25773.16</v>
      </c>
      <c r="H33" s="29" t="s">
        <v>21</v>
      </c>
      <c r="I33" s="29">
        <v>25773.16</v>
      </c>
      <c r="J33" s="22">
        <f t="shared" si="0"/>
        <v>7.6934805970149247</v>
      </c>
      <c r="K33" s="22" t="e">
        <f t="shared" si="1"/>
        <v>#VALUE!</v>
      </c>
      <c r="L33" s="22">
        <f t="shared" si="2"/>
        <v>7.6934805970149247</v>
      </c>
      <c r="M33" s="7"/>
    </row>
    <row r="34" spans="1:13" ht="74.25" customHeight="1">
      <c r="A34" s="26" t="s">
        <v>60</v>
      </c>
      <c r="B34" s="27" t="s">
        <v>19</v>
      </c>
      <c r="C34" s="28" t="s">
        <v>61</v>
      </c>
      <c r="D34" s="29">
        <v>335000</v>
      </c>
      <c r="E34" s="29" t="s">
        <v>21</v>
      </c>
      <c r="F34" s="29">
        <v>335000</v>
      </c>
      <c r="G34" s="29">
        <v>53291.29</v>
      </c>
      <c r="H34" s="29" t="s">
        <v>21</v>
      </c>
      <c r="I34" s="29">
        <v>53291.29</v>
      </c>
      <c r="J34" s="22">
        <f t="shared" si="0"/>
        <v>15.907847761194031</v>
      </c>
      <c r="K34" s="22" t="e">
        <f t="shared" si="1"/>
        <v>#VALUE!</v>
      </c>
      <c r="L34" s="22">
        <f t="shared" si="2"/>
        <v>15.907847761194031</v>
      </c>
      <c r="M34" s="7"/>
    </row>
    <row r="35" spans="1:13" ht="15" customHeight="1">
      <c r="A35" s="26" t="s">
        <v>62</v>
      </c>
      <c r="B35" s="27" t="s">
        <v>19</v>
      </c>
      <c r="C35" s="28" t="s">
        <v>63</v>
      </c>
      <c r="D35" s="29">
        <f>D36+D38</f>
        <v>754000</v>
      </c>
      <c r="E35" s="29"/>
      <c r="F35" s="29">
        <f>F36+F38</f>
        <v>754000</v>
      </c>
      <c r="G35" s="29">
        <f>G36+G38</f>
        <v>223771.37</v>
      </c>
      <c r="H35" s="29"/>
      <c r="I35" s="29">
        <f>I36+I38</f>
        <v>223771.37</v>
      </c>
      <c r="J35" s="22">
        <f t="shared" si="0"/>
        <v>29.677900530503976</v>
      </c>
      <c r="K35" s="22" t="e">
        <f t="shared" si="1"/>
        <v>#DIV/0!</v>
      </c>
      <c r="L35" s="22">
        <f t="shared" si="2"/>
        <v>29.677900530503976</v>
      </c>
      <c r="M35" s="7"/>
    </row>
    <row r="36" spans="1:13" ht="15.75" customHeight="1">
      <c r="A36" s="26" t="s">
        <v>64</v>
      </c>
      <c r="B36" s="27" t="s">
        <v>19</v>
      </c>
      <c r="C36" s="28" t="s">
        <v>65</v>
      </c>
      <c r="D36" s="29">
        <v>583000</v>
      </c>
      <c r="E36" s="29" t="s">
        <v>21</v>
      </c>
      <c r="F36" s="29">
        <v>583000</v>
      </c>
      <c r="G36" s="29">
        <v>214441.54</v>
      </c>
      <c r="H36" s="29" t="s">
        <v>21</v>
      </c>
      <c r="I36" s="29">
        <v>214441.54</v>
      </c>
      <c r="J36" s="22">
        <f t="shared" si="0"/>
        <v>36.782425385934822</v>
      </c>
      <c r="K36" s="22" t="e">
        <f t="shared" si="1"/>
        <v>#VALUE!</v>
      </c>
      <c r="L36" s="22">
        <f t="shared" si="2"/>
        <v>36.782425385934822</v>
      </c>
      <c r="M36" s="7"/>
    </row>
    <row r="37" spans="1:13" ht="62.25" customHeight="1">
      <c r="A37" s="26" t="s">
        <v>66</v>
      </c>
      <c r="B37" s="27" t="s">
        <v>19</v>
      </c>
      <c r="C37" s="28" t="s">
        <v>67</v>
      </c>
      <c r="D37" s="29">
        <v>583000</v>
      </c>
      <c r="E37" s="29" t="s">
        <v>21</v>
      </c>
      <c r="F37" s="29">
        <v>583000</v>
      </c>
      <c r="G37" s="29">
        <v>214441.54</v>
      </c>
      <c r="H37" s="29" t="s">
        <v>21</v>
      </c>
      <c r="I37" s="29">
        <v>214441.54</v>
      </c>
      <c r="J37" s="22">
        <f t="shared" si="0"/>
        <v>36.782425385934822</v>
      </c>
      <c r="K37" s="22" t="e">
        <f t="shared" si="1"/>
        <v>#VALUE!</v>
      </c>
      <c r="L37" s="22">
        <f t="shared" si="2"/>
        <v>36.782425385934822</v>
      </c>
      <c r="M37" s="7"/>
    </row>
    <row r="38" spans="1:13" ht="15" customHeight="1">
      <c r="A38" s="26" t="s">
        <v>68</v>
      </c>
      <c r="B38" s="27" t="s">
        <v>19</v>
      </c>
      <c r="C38" s="28" t="s">
        <v>69</v>
      </c>
      <c r="D38" s="29">
        <v>171000</v>
      </c>
      <c r="E38" s="29" t="s">
        <v>21</v>
      </c>
      <c r="F38" s="29">
        <v>171000</v>
      </c>
      <c r="G38" s="29">
        <v>9329.83</v>
      </c>
      <c r="H38" s="29" t="s">
        <v>21</v>
      </c>
      <c r="I38" s="29">
        <v>9329.83</v>
      </c>
      <c r="J38" s="22">
        <f t="shared" si="0"/>
        <v>5.4560409356725144</v>
      </c>
      <c r="K38" s="22" t="e">
        <f t="shared" si="1"/>
        <v>#VALUE!</v>
      </c>
      <c r="L38" s="22">
        <f t="shared" si="2"/>
        <v>5.4560409356725144</v>
      </c>
      <c r="M38" s="7"/>
    </row>
    <row r="39" spans="1:13" ht="63" customHeight="1">
      <c r="A39" s="26" t="s">
        <v>70</v>
      </c>
      <c r="B39" s="27" t="s">
        <v>19</v>
      </c>
      <c r="C39" s="28" t="s">
        <v>71</v>
      </c>
      <c r="D39" s="29">
        <v>171000</v>
      </c>
      <c r="E39" s="29" t="s">
        <v>21</v>
      </c>
      <c r="F39" s="29">
        <v>171000</v>
      </c>
      <c r="G39" s="29">
        <v>9329.83</v>
      </c>
      <c r="H39" s="29" t="s">
        <v>21</v>
      </c>
      <c r="I39" s="29">
        <v>9329.83</v>
      </c>
      <c r="J39" s="22">
        <f t="shared" si="0"/>
        <v>5.4560409356725144</v>
      </c>
      <c r="K39" s="22" t="e">
        <f t="shared" si="1"/>
        <v>#VALUE!</v>
      </c>
      <c r="L39" s="22">
        <f t="shared" si="2"/>
        <v>5.4560409356725144</v>
      </c>
      <c r="M39" s="7"/>
    </row>
    <row r="40" spans="1:13" ht="22.5" customHeight="1">
      <c r="A40" s="59" t="s">
        <v>72</v>
      </c>
      <c r="B40" s="60" t="s">
        <v>19</v>
      </c>
      <c r="C40" s="61" t="s">
        <v>73</v>
      </c>
      <c r="D40" s="62">
        <f>D41+D43</f>
        <v>930000</v>
      </c>
      <c r="E40" s="62">
        <f>E41+E43</f>
        <v>930000</v>
      </c>
      <c r="F40" s="62"/>
      <c r="G40" s="62">
        <f>G41+G43</f>
        <v>76954.8</v>
      </c>
      <c r="H40" s="62">
        <f>H41+H43</f>
        <v>76954.8</v>
      </c>
      <c r="I40" s="62" t="s">
        <v>21</v>
      </c>
      <c r="J40" s="66">
        <f t="shared" si="0"/>
        <v>8.274709677419354</v>
      </c>
      <c r="K40" s="66">
        <f t="shared" si="1"/>
        <v>8.274709677419354</v>
      </c>
      <c r="L40" s="66" t="e">
        <f t="shared" si="2"/>
        <v>#VALUE!</v>
      </c>
      <c r="M40" s="7"/>
    </row>
    <row r="41" spans="1:13" ht="44.25" customHeight="1">
      <c r="A41" s="26" t="s">
        <v>74</v>
      </c>
      <c r="B41" s="27" t="s">
        <v>19</v>
      </c>
      <c r="C41" s="28" t="s">
        <v>75</v>
      </c>
      <c r="D41" s="29">
        <v>800000</v>
      </c>
      <c r="E41" s="29">
        <v>800000</v>
      </c>
      <c r="F41" s="29" t="s">
        <v>21</v>
      </c>
      <c r="G41" s="29">
        <v>76954.8</v>
      </c>
      <c r="H41" s="29">
        <v>76954.8</v>
      </c>
      <c r="I41" s="29" t="s">
        <v>21</v>
      </c>
      <c r="J41" s="22">
        <f t="shared" si="0"/>
        <v>9.6193500000000007</v>
      </c>
      <c r="K41" s="22">
        <f t="shared" si="1"/>
        <v>9.6193500000000007</v>
      </c>
      <c r="L41" s="22" t="e">
        <f t="shared" si="2"/>
        <v>#VALUE!</v>
      </c>
      <c r="M41" s="7"/>
    </row>
    <row r="42" spans="1:13" ht="78" customHeight="1">
      <c r="A42" s="26" t="s">
        <v>76</v>
      </c>
      <c r="B42" s="27" t="s">
        <v>19</v>
      </c>
      <c r="C42" s="28" t="s">
        <v>77</v>
      </c>
      <c r="D42" s="29">
        <v>800000</v>
      </c>
      <c r="E42" s="29">
        <v>800000</v>
      </c>
      <c r="F42" s="29" t="s">
        <v>21</v>
      </c>
      <c r="G42" s="29">
        <v>76954.8</v>
      </c>
      <c r="H42" s="29">
        <v>76954.8</v>
      </c>
      <c r="I42" s="29" t="s">
        <v>21</v>
      </c>
      <c r="J42" s="22">
        <f t="shared" si="0"/>
        <v>9.6193500000000007</v>
      </c>
      <c r="K42" s="22">
        <f t="shared" si="1"/>
        <v>9.6193500000000007</v>
      </c>
      <c r="L42" s="22" t="e">
        <f t="shared" si="2"/>
        <v>#VALUE!</v>
      </c>
      <c r="M42" s="7"/>
    </row>
    <row r="43" spans="1:13" ht="62.25" customHeight="1">
      <c r="A43" s="26" t="s">
        <v>78</v>
      </c>
      <c r="B43" s="27" t="s">
        <v>19</v>
      </c>
      <c r="C43" s="28" t="s">
        <v>79</v>
      </c>
      <c r="D43" s="29">
        <v>130000</v>
      </c>
      <c r="E43" s="29">
        <v>130000</v>
      </c>
      <c r="F43" s="29" t="s">
        <v>21</v>
      </c>
      <c r="G43" s="29">
        <v>0</v>
      </c>
      <c r="H43" s="29">
        <v>0</v>
      </c>
      <c r="I43" s="29" t="s">
        <v>21</v>
      </c>
      <c r="J43" s="22">
        <f t="shared" ref="J43:J72" si="7">G43/D43*100</f>
        <v>0</v>
      </c>
      <c r="K43" s="22">
        <f t="shared" ref="K43:K72" si="8">H43/E43*100</f>
        <v>0</v>
      </c>
      <c r="L43" s="22" t="e">
        <f t="shared" ref="L43:L72" si="9">I43/F43*100</f>
        <v>#VALUE!</v>
      </c>
      <c r="M43" s="7"/>
    </row>
    <row r="44" spans="1:13" ht="63.75" customHeight="1">
      <c r="A44" s="26" t="s">
        <v>80</v>
      </c>
      <c r="B44" s="27" t="s">
        <v>19</v>
      </c>
      <c r="C44" s="28" t="s">
        <v>81</v>
      </c>
      <c r="D44" s="29">
        <v>130000</v>
      </c>
      <c r="E44" s="29">
        <v>130000</v>
      </c>
      <c r="F44" s="29" t="s">
        <v>21</v>
      </c>
      <c r="G44" s="29">
        <v>0</v>
      </c>
      <c r="H44" s="29">
        <v>0</v>
      </c>
      <c r="I44" s="29" t="s">
        <v>21</v>
      </c>
      <c r="J44" s="22">
        <f t="shared" si="7"/>
        <v>0</v>
      </c>
      <c r="K44" s="22">
        <f t="shared" si="8"/>
        <v>0</v>
      </c>
      <c r="L44" s="22" t="e">
        <f t="shared" si="9"/>
        <v>#VALUE!</v>
      </c>
      <c r="M44" s="7"/>
    </row>
    <row r="45" spans="1:13" ht="76.5" customHeight="1">
      <c r="A45" s="26" t="s">
        <v>82</v>
      </c>
      <c r="B45" s="27" t="s">
        <v>19</v>
      </c>
      <c r="C45" s="28" t="s">
        <v>83</v>
      </c>
      <c r="D45" s="29">
        <v>130000</v>
      </c>
      <c r="E45" s="29">
        <v>130000</v>
      </c>
      <c r="F45" s="29" t="s">
        <v>21</v>
      </c>
      <c r="G45" s="29">
        <v>0</v>
      </c>
      <c r="H45" s="29">
        <v>0</v>
      </c>
      <c r="I45" s="29" t="s">
        <v>21</v>
      </c>
      <c r="J45" s="22">
        <f t="shared" si="7"/>
        <v>0</v>
      </c>
      <c r="K45" s="22">
        <f t="shared" si="8"/>
        <v>0</v>
      </c>
      <c r="L45" s="22" t="e">
        <f t="shared" si="9"/>
        <v>#VALUE!</v>
      </c>
      <c r="M45" s="7"/>
    </row>
    <row r="46" spans="1:13" ht="69.75" customHeight="1">
      <c r="A46" s="59" t="s">
        <v>84</v>
      </c>
      <c r="B46" s="60" t="s">
        <v>19</v>
      </c>
      <c r="C46" s="61" t="s">
        <v>85</v>
      </c>
      <c r="D46" s="62">
        <f t="shared" ref="D46:I46" si="10">D47</f>
        <v>4406200</v>
      </c>
      <c r="E46" s="62">
        <f t="shared" si="10"/>
        <v>4117200</v>
      </c>
      <c r="F46" s="62">
        <f t="shared" si="10"/>
        <v>289000</v>
      </c>
      <c r="G46" s="62">
        <f t="shared" si="10"/>
        <v>20161.879999999997</v>
      </c>
      <c r="H46" s="62">
        <f t="shared" si="10"/>
        <v>13785.96</v>
      </c>
      <c r="I46" s="62">
        <f t="shared" si="10"/>
        <v>6375.92</v>
      </c>
      <c r="J46" s="66">
        <f t="shared" si="7"/>
        <v>0.45757977395488164</v>
      </c>
      <c r="K46" s="66">
        <f t="shared" si="8"/>
        <v>0.33483823958029729</v>
      </c>
      <c r="L46" s="66">
        <f t="shared" si="9"/>
        <v>2.2062006920415227</v>
      </c>
      <c r="M46" s="7"/>
    </row>
    <row r="47" spans="1:13" ht="89.25" customHeight="1">
      <c r="A47" s="26" t="s">
        <v>86</v>
      </c>
      <c r="B47" s="27" t="s">
        <v>19</v>
      </c>
      <c r="C47" s="28" t="s">
        <v>87</v>
      </c>
      <c r="D47" s="29">
        <f t="shared" ref="D47:I47" si="11">D51</f>
        <v>4406200</v>
      </c>
      <c r="E47" s="29">
        <f t="shared" si="11"/>
        <v>4117200</v>
      </c>
      <c r="F47" s="29">
        <f t="shared" si="11"/>
        <v>289000</v>
      </c>
      <c r="G47" s="29">
        <f t="shared" si="11"/>
        <v>20161.879999999997</v>
      </c>
      <c r="H47" s="29">
        <f t="shared" si="11"/>
        <v>13785.96</v>
      </c>
      <c r="I47" s="29">
        <f t="shared" si="11"/>
        <v>6375.92</v>
      </c>
      <c r="J47" s="22">
        <f t="shared" si="7"/>
        <v>0.45757977395488164</v>
      </c>
      <c r="K47" s="22">
        <f t="shared" si="8"/>
        <v>0.33483823958029729</v>
      </c>
      <c r="L47" s="22">
        <f t="shared" si="9"/>
        <v>2.2062006920415227</v>
      </c>
      <c r="M47" s="7"/>
    </row>
    <row r="48" spans="1:13" ht="63.75" customHeight="1">
      <c r="A48" s="26" t="s">
        <v>88</v>
      </c>
      <c r="B48" s="27" t="s">
        <v>19</v>
      </c>
      <c r="C48" s="28" t="s">
        <v>89</v>
      </c>
      <c r="D48" s="29">
        <f t="shared" ref="D48:I48" si="12">SUM(D49:D50)</f>
        <v>606500</v>
      </c>
      <c r="E48" s="29">
        <f t="shared" si="12"/>
        <v>504500</v>
      </c>
      <c r="F48" s="29">
        <f t="shared" si="12"/>
        <v>102000</v>
      </c>
      <c r="G48" s="29">
        <f t="shared" si="12"/>
        <v>5659.28</v>
      </c>
      <c r="H48" s="29">
        <f t="shared" si="12"/>
        <v>2829.65</v>
      </c>
      <c r="I48" s="29">
        <f t="shared" si="12"/>
        <v>2829.65</v>
      </c>
      <c r="J48" s="22">
        <f t="shared" si="7"/>
        <v>0.93310469909315741</v>
      </c>
      <c r="K48" s="22">
        <f t="shared" si="8"/>
        <v>0.56088206144697728</v>
      </c>
      <c r="L48" s="22">
        <f t="shared" si="9"/>
        <v>2.7741666666666669</v>
      </c>
      <c r="M48" s="7"/>
    </row>
    <row r="49" spans="1:13" ht="89.25" customHeight="1">
      <c r="A49" s="26" t="s">
        <v>90</v>
      </c>
      <c r="B49" s="27" t="s">
        <v>19</v>
      </c>
      <c r="C49" s="28" t="s">
        <v>91</v>
      </c>
      <c r="D49" s="29">
        <v>318500</v>
      </c>
      <c r="E49" s="29">
        <v>318500</v>
      </c>
      <c r="F49" s="29" t="s">
        <v>21</v>
      </c>
      <c r="G49" s="29">
        <v>0</v>
      </c>
      <c r="H49" s="29">
        <v>0</v>
      </c>
      <c r="I49" s="29" t="s">
        <v>21</v>
      </c>
      <c r="J49" s="22">
        <f t="shared" si="7"/>
        <v>0</v>
      </c>
      <c r="K49" s="22">
        <f t="shared" si="8"/>
        <v>0</v>
      </c>
      <c r="L49" s="22" t="e">
        <f t="shared" si="9"/>
        <v>#VALUE!</v>
      </c>
      <c r="M49" s="7"/>
    </row>
    <row r="50" spans="1:13" ht="89.25" customHeight="1">
      <c r="A50" s="26" t="s">
        <v>92</v>
      </c>
      <c r="B50" s="27" t="s">
        <v>19</v>
      </c>
      <c r="C50" s="28" t="s">
        <v>93</v>
      </c>
      <c r="D50" s="29">
        <v>288000</v>
      </c>
      <c r="E50" s="29">
        <v>186000</v>
      </c>
      <c r="F50" s="29">
        <v>102000</v>
      </c>
      <c r="G50" s="29">
        <v>5659.28</v>
      </c>
      <c r="H50" s="29">
        <v>2829.65</v>
      </c>
      <c r="I50" s="29">
        <v>2829.65</v>
      </c>
      <c r="J50" s="22">
        <f t="shared" si="7"/>
        <v>1.9650277777777776</v>
      </c>
      <c r="K50" s="22">
        <f t="shared" si="8"/>
        <v>1.5213172043010754</v>
      </c>
      <c r="L50" s="22">
        <f t="shared" si="9"/>
        <v>2.7741666666666669</v>
      </c>
      <c r="M50" s="7"/>
    </row>
    <row r="51" spans="1:13" ht="89.25" customHeight="1">
      <c r="A51" s="26" t="s">
        <v>94</v>
      </c>
      <c r="B51" s="27" t="s">
        <v>19</v>
      </c>
      <c r="C51" s="28" t="s">
        <v>95</v>
      </c>
      <c r="D51" s="29">
        <f t="shared" ref="D51:I51" si="13">SUM(D52:D53)</f>
        <v>4406200</v>
      </c>
      <c r="E51" s="29">
        <f t="shared" si="13"/>
        <v>4117200</v>
      </c>
      <c r="F51" s="29">
        <f t="shared" si="13"/>
        <v>289000</v>
      </c>
      <c r="G51" s="29">
        <f t="shared" si="13"/>
        <v>20161.879999999997</v>
      </c>
      <c r="H51" s="29">
        <f t="shared" si="13"/>
        <v>13785.96</v>
      </c>
      <c r="I51" s="29">
        <f t="shared" si="13"/>
        <v>6375.92</v>
      </c>
      <c r="J51" s="22">
        <f t="shared" si="7"/>
        <v>0.45757977395488164</v>
      </c>
      <c r="K51" s="22">
        <f t="shared" si="8"/>
        <v>0.33483823958029729</v>
      </c>
      <c r="L51" s="22">
        <f t="shared" si="9"/>
        <v>2.2062006920415227</v>
      </c>
      <c r="M51" s="7"/>
    </row>
    <row r="52" spans="1:13" ht="76.5" customHeight="1">
      <c r="A52" s="26" t="s">
        <v>96</v>
      </c>
      <c r="B52" s="27" t="s">
        <v>19</v>
      </c>
      <c r="C52" s="28" t="s">
        <v>97</v>
      </c>
      <c r="D52" s="29">
        <v>4117200</v>
      </c>
      <c r="E52" s="29">
        <v>4117200</v>
      </c>
      <c r="F52" s="29" t="s">
        <v>21</v>
      </c>
      <c r="G52" s="29">
        <v>13785.96</v>
      </c>
      <c r="H52" s="29">
        <v>13785.96</v>
      </c>
      <c r="I52" s="29" t="s">
        <v>21</v>
      </c>
      <c r="J52" s="22">
        <f t="shared" si="7"/>
        <v>0.33483823958029729</v>
      </c>
      <c r="K52" s="22">
        <f t="shared" si="8"/>
        <v>0.33483823958029729</v>
      </c>
      <c r="L52" s="22" t="e">
        <f t="shared" si="9"/>
        <v>#VALUE!</v>
      </c>
      <c r="M52" s="7"/>
    </row>
    <row r="53" spans="1:13" ht="76.5" customHeight="1">
      <c r="A53" s="26" t="s">
        <v>98</v>
      </c>
      <c r="B53" s="27" t="s">
        <v>19</v>
      </c>
      <c r="C53" s="28" t="s">
        <v>99</v>
      </c>
      <c r="D53" s="29">
        <v>289000</v>
      </c>
      <c r="E53" s="29" t="s">
        <v>21</v>
      </c>
      <c r="F53" s="29">
        <v>289000</v>
      </c>
      <c r="G53" s="29">
        <v>6375.92</v>
      </c>
      <c r="H53" s="29" t="s">
        <v>21</v>
      </c>
      <c r="I53" s="29">
        <v>6375.92</v>
      </c>
      <c r="J53" s="22">
        <f t="shared" si="7"/>
        <v>2.2062006920415227</v>
      </c>
      <c r="K53" s="22" t="e">
        <f t="shared" si="8"/>
        <v>#VALUE!</v>
      </c>
      <c r="L53" s="22">
        <f t="shared" si="9"/>
        <v>2.2062006920415227</v>
      </c>
      <c r="M53" s="7"/>
    </row>
    <row r="54" spans="1:13" ht="25.5" customHeight="1">
      <c r="A54" s="59" t="s">
        <v>100</v>
      </c>
      <c r="B54" s="60" t="s">
        <v>19</v>
      </c>
      <c r="C54" s="61" t="s">
        <v>101</v>
      </c>
      <c r="D54" s="62">
        <f>D55</f>
        <v>43100</v>
      </c>
      <c r="E54" s="62">
        <f>E55</f>
        <v>43100</v>
      </c>
      <c r="F54" s="62"/>
      <c r="G54" s="62">
        <f>G55</f>
        <v>0</v>
      </c>
      <c r="H54" s="62">
        <f>H55</f>
        <v>0</v>
      </c>
      <c r="I54" s="62" t="s">
        <v>21</v>
      </c>
      <c r="J54" s="66">
        <f t="shared" si="7"/>
        <v>0</v>
      </c>
      <c r="K54" s="66">
        <f t="shared" si="8"/>
        <v>0</v>
      </c>
      <c r="L54" s="66" t="e">
        <f t="shared" si="9"/>
        <v>#VALUE!</v>
      </c>
      <c r="M54" s="7"/>
    </row>
    <row r="55" spans="1:13" ht="25.5" customHeight="1">
      <c r="A55" s="26" t="s">
        <v>102</v>
      </c>
      <c r="B55" s="27" t="s">
        <v>19</v>
      </c>
      <c r="C55" s="28" t="s">
        <v>103</v>
      </c>
      <c r="D55" s="29">
        <f>SUM(D56:D59)</f>
        <v>43100</v>
      </c>
      <c r="E55" s="29">
        <f>SUM(E56:E59)</f>
        <v>43100</v>
      </c>
      <c r="F55" s="29"/>
      <c r="G55" s="29">
        <f>SUM(G56:G59)</f>
        <v>0</v>
      </c>
      <c r="H55" s="29">
        <f>SUM(H56:H59)</f>
        <v>0</v>
      </c>
      <c r="I55" s="29" t="s">
        <v>21</v>
      </c>
      <c r="J55" s="22">
        <f t="shared" si="7"/>
        <v>0</v>
      </c>
      <c r="K55" s="22">
        <f t="shared" si="8"/>
        <v>0</v>
      </c>
      <c r="L55" s="22" t="e">
        <f t="shared" si="9"/>
        <v>#VALUE!</v>
      </c>
      <c r="M55" s="7"/>
    </row>
    <row r="56" spans="1:13" ht="25.5" customHeight="1">
      <c r="A56" s="26" t="s">
        <v>104</v>
      </c>
      <c r="B56" s="27" t="s">
        <v>19</v>
      </c>
      <c r="C56" s="28" t="s">
        <v>105</v>
      </c>
      <c r="D56" s="29">
        <v>13700</v>
      </c>
      <c r="E56" s="29">
        <v>13700</v>
      </c>
      <c r="F56" s="29" t="s">
        <v>21</v>
      </c>
      <c r="G56" s="29">
        <v>0</v>
      </c>
      <c r="H56" s="29">
        <v>0</v>
      </c>
      <c r="I56" s="29" t="s">
        <v>21</v>
      </c>
      <c r="J56" s="22">
        <f t="shared" si="7"/>
        <v>0</v>
      </c>
      <c r="K56" s="22">
        <f t="shared" si="8"/>
        <v>0</v>
      </c>
      <c r="L56" s="22" t="e">
        <f t="shared" si="9"/>
        <v>#VALUE!</v>
      </c>
      <c r="M56" s="7"/>
    </row>
    <row r="57" spans="1:13" ht="25.5" customHeight="1">
      <c r="A57" s="26" t="s">
        <v>106</v>
      </c>
      <c r="B57" s="27" t="s">
        <v>19</v>
      </c>
      <c r="C57" s="28" t="s">
        <v>107</v>
      </c>
      <c r="D57" s="29">
        <v>1500</v>
      </c>
      <c r="E57" s="29">
        <v>1500</v>
      </c>
      <c r="F57" s="29" t="s">
        <v>21</v>
      </c>
      <c r="G57" s="29">
        <v>0</v>
      </c>
      <c r="H57" s="29">
        <v>0</v>
      </c>
      <c r="I57" s="29" t="s">
        <v>21</v>
      </c>
      <c r="J57" s="22">
        <f t="shared" si="7"/>
        <v>0</v>
      </c>
      <c r="K57" s="22">
        <f t="shared" si="8"/>
        <v>0</v>
      </c>
      <c r="L57" s="22" t="e">
        <f t="shared" si="9"/>
        <v>#VALUE!</v>
      </c>
      <c r="M57" s="7"/>
    </row>
    <row r="58" spans="1:13" ht="25.5" customHeight="1">
      <c r="A58" s="26" t="s">
        <v>108</v>
      </c>
      <c r="B58" s="27" t="s">
        <v>19</v>
      </c>
      <c r="C58" s="28" t="s">
        <v>109</v>
      </c>
      <c r="D58" s="29">
        <v>900</v>
      </c>
      <c r="E58" s="29">
        <v>900</v>
      </c>
      <c r="F58" s="29" t="s">
        <v>21</v>
      </c>
      <c r="G58" s="29">
        <v>0</v>
      </c>
      <c r="H58" s="29">
        <v>0</v>
      </c>
      <c r="I58" s="29" t="s">
        <v>21</v>
      </c>
      <c r="J58" s="22">
        <f t="shared" si="7"/>
        <v>0</v>
      </c>
      <c r="K58" s="22">
        <f t="shared" si="8"/>
        <v>0</v>
      </c>
      <c r="L58" s="22" t="e">
        <f t="shared" si="9"/>
        <v>#VALUE!</v>
      </c>
      <c r="M58" s="7"/>
    </row>
    <row r="59" spans="1:13" ht="25.5" customHeight="1">
      <c r="A59" s="26" t="s">
        <v>110</v>
      </c>
      <c r="B59" s="27" t="s">
        <v>19</v>
      </c>
      <c r="C59" s="28" t="s">
        <v>111</v>
      </c>
      <c r="D59" s="29">
        <v>27000</v>
      </c>
      <c r="E59" s="29">
        <v>27000</v>
      </c>
      <c r="F59" s="29" t="s">
        <v>21</v>
      </c>
      <c r="G59" s="29">
        <v>0</v>
      </c>
      <c r="H59" s="29">
        <v>0</v>
      </c>
      <c r="I59" s="29" t="s">
        <v>21</v>
      </c>
      <c r="J59" s="22">
        <f t="shared" si="7"/>
        <v>0</v>
      </c>
      <c r="K59" s="22">
        <f t="shared" si="8"/>
        <v>0</v>
      </c>
      <c r="L59" s="22" t="e">
        <f t="shared" si="9"/>
        <v>#VALUE!</v>
      </c>
      <c r="M59" s="7"/>
    </row>
    <row r="60" spans="1:13" ht="25.5" customHeight="1">
      <c r="A60" s="59" t="s">
        <v>112</v>
      </c>
      <c r="B60" s="60" t="s">
        <v>19</v>
      </c>
      <c r="C60" s="61" t="s">
        <v>113</v>
      </c>
      <c r="D60" s="62">
        <f t="shared" ref="D60:E62" si="14">D61</f>
        <v>6742800</v>
      </c>
      <c r="E60" s="62">
        <f t="shared" si="14"/>
        <v>6742800</v>
      </c>
      <c r="F60" s="62"/>
      <c r="G60" s="62">
        <f t="shared" ref="G60:H60" si="15">G61</f>
        <v>935042.85</v>
      </c>
      <c r="H60" s="62">
        <f t="shared" si="15"/>
        <v>935042.85</v>
      </c>
      <c r="I60" s="62" t="s">
        <v>21</v>
      </c>
      <c r="J60" s="66">
        <f t="shared" si="7"/>
        <v>13.86727843032568</v>
      </c>
      <c r="K60" s="66">
        <f t="shared" si="8"/>
        <v>13.86727843032568</v>
      </c>
      <c r="L60" s="66" t="e">
        <f t="shared" si="9"/>
        <v>#VALUE!</v>
      </c>
      <c r="M60" s="7"/>
    </row>
    <row r="61" spans="1:13" ht="15" customHeight="1">
      <c r="A61" s="26" t="s">
        <v>114</v>
      </c>
      <c r="B61" s="27" t="s">
        <v>19</v>
      </c>
      <c r="C61" s="28" t="s">
        <v>115</v>
      </c>
      <c r="D61" s="29">
        <f t="shared" si="14"/>
        <v>6742800</v>
      </c>
      <c r="E61" s="29">
        <f t="shared" si="14"/>
        <v>6742800</v>
      </c>
      <c r="F61" s="29"/>
      <c r="G61" s="29">
        <v>935042.85</v>
      </c>
      <c r="H61" s="29">
        <v>935042.85</v>
      </c>
      <c r="I61" s="29" t="s">
        <v>21</v>
      </c>
      <c r="J61" s="22">
        <f t="shared" si="7"/>
        <v>13.86727843032568</v>
      </c>
      <c r="K61" s="22">
        <f t="shared" si="8"/>
        <v>13.86727843032568</v>
      </c>
      <c r="L61" s="22" t="e">
        <f t="shared" si="9"/>
        <v>#VALUE!</v>
      </c>
      <c r="M61" s="7"/>
    </row>
    <row r="62" spans="1:13" ht="15" customHeight="1">
      <c r="A62" s="26" t="s">
        <v>116</v>
      </c>
      <c r="B62" s="27" t="s">
        <v>19</v>
      </c>
      <c r="C62" s="28" t="s">
        <v>117</v>
      </c>
      <c r="D62" s="29">
        <f t="shared" si="14"/>
        <v>6742800</v>
      </c>
      <c r="E62" s="29">
        <f t="shared" si="14"/>
        <v>6742800</v>
      </c>
      <c r="F62" s="29"/>
      <c r="G62" s="29">
        <v>935042.85</v>
      </c>
      <c r="H62" s="29">
        <v>935042.85</v>
      </c>
      <c r="I62" s="29" t="s">
        <v>21</v>
      </c>
      <c r="J62" s="22">
        <f t="shared" si="7"/>
        <v>13.86727843032568</v>
      </c>
      <c r="K62" s="22">
        <f t="shared" si="8"/>
        <v>13.86727843032568</v>
      </c>
      <c r="L62" s="22" t="e">
        <f t="shared" si="9"/>
        <v>#VALUE!</v>
      </c>
      <c r="M62" s="7"/>
    </row>
    <row r="63" spans="1:13" ht="38.25" customHeight="1">
      <c r="A63" s="26" t="s">
        <v>118</v>
      </c>
      <c r="B63" s="27" t="s">
        <v>19</v>
      </c>
      <c r="C63" s="28" t="s">
        <v>119</v>
      </c>
      <c r="D63" s="29">
        <v>6742800</v>
      </c>
      <c r="E63" s="29">
        <v>6742800</v>
      </c>
      <c r="F63" s="29"/>
      <c r="G63" s="29">
        <v>935042.85</v>
      </c>
      <c r="H63" s="29">
        <v>935042.85</v>
      </c>
      <c r="I63" s="29" t="s">
        <v>21</v>
      </c>
      <c r="J63" s="22">
        <f t="shared" si="7"/>
        <v>13.86727843032568</v>
      </c>
      <c r="K63" s="22">
        <f t="shared" si="8"/>
        <v>13.86727843032568</v>
      </c>
      <c r="L63" s="22" t="e">
        <f t="shared" si="9"/>
        <v>#VALUE!</v>
      </c>
      <c r="M63" s="7"/>
    </row>
    <row r="64" spans="1:13" ht="46.5" customHeight="1">
      <c r="A64" s="59" t="s">
        <v>120</v>
      </c>
      <c r="B64" s="60" t="s">
        <v>19</v>
      </c>
      <c r="C64" s="61" t="s">
        <v>121</v>
      </c>
      <c r="D64" s="62">
        <f t="shared" ref="D64:E66" si="16">D65</f>
        <v>4000000</v>
      </c>
      <c r="E64" s="62">
        <f t="shared" si="16"/>
        <v>4000000</v>
      </c>
      <c r="F64" s="62"/>
      <c r="G64" s="62">
        <f t="shared" ref="G64:H66" si="17">G65</f>
        <v>12000</v>
      </c>
      <c r="H64" s="62">
        <f t="shared" si="17"/>
        <v>12000</v>
      </c>
      <c r="I64" s="62" t="s">
        <v>21</v>
      </c>
      <c r="J64" s="66">
        <f t="shared" si="7"/>
        <v>0.3</v>
      </c>
      <c r="K64" s="66">
        <f t="shared" si="8"/>
        <v>0.3</v>
      </c>
      <c r="L64" s="66" t="e">
        <f t="shared" si="9"/>
        <v>#VALUE!</v>
      </c>
      <c r="M64" s="7"/>
    </row>
    <row r="65" spans="1:13" ht="76.5" customHeight="1">
      <c r="A65" s="26" t="s">
        <v>122</v>
      </c>
      <c r="B65" s="27" t="s">
        <v>19</v>
      </c>
      <c r="C65" s="28" t="s">
        <v>123</v>
      </c>
      <c r="D65" s="29">
        <f t="shared" si="16"/>
        <v>4000000</v>
      </c>
      <c r="E65" s="29">
        <f t="shared" si="16"/>
        <v>4000000</v>
      </c>
      <c r="F65" s="29"/>
      <c r="G65" s="29">
        <f t="shared" si="17"/>
        <v>12000</v>
      </c>
      <c r="H65" s="29">
        <f t="shared" si="17"/>
        <v>12000</v>
      </c>
      <c r="I65" s="29" t="s">
        <v>21</v>
      </c>
      <c r="J65" s="22">
        <f t="shared" si="7"/>
        <v>0.3</v>
      </c>
      <c r="K65" s="22">
        <f t="shared" si="8"/>
        <v>0.3</v>
      </c>
      <c r="L65" s="22" t="e">
        <f t="shared" si="9"/>
        <v>#VALUE!</v>
      </c>
      <c r="M65" s="7"/>
    </row>
    <row r="66" spans="1:13" ht="89.25" customHeight="1">
      <c r="A66" s="26" t="s">
        <v>124</v>
      </c>
      <c r="B66" s="27" t="s">
        <v>19</v>
      </c>
      <c r="C66" s="28" t="s">
        <v>125</v>
      </c>
      <c r="D66" s="29">
        <f t="shared" si="16"/>
        <v>4000000</v>
      </c>
      <c r="E66" s="29">
        <f t="shared" si="16"/>
        <v>4000000</v>
      </c>
      <c r="F66" s="29"/>
      <c r="G66" s="29">
        <f t="shared" si="17"/>
        <v>12000</v>
      </c>
      <c r="H66" s="29">
        <f t="shared" si="17"/>
        <v>12000</v>
      </c>
      <c r="I66" s="29" t="s">
        <v>21</v>
      </c>
      <c r="J66" s="22">
        <f t="shared" si="7"/>
        <v>0.3</v>
      </c>
      <c r="K66" s="22">
        <f t="shared" si="8"/>
        <v>0.3</v>
      </c>
      <c r="L66" s="22" t="e">
        <f t="shared" si="9"/>
        <v>#VALUE!</v>
      </c>
      <c r="M66" s="7"/>
    </row>
    <row r="67" spans="1:13" ht="159" customHeight="1">
      <c r="A67" s="26" t="s">
        <v>126</v>
      </c>
      <c r="B67" s="27" t="s">
        <v>19</v>
      </c>
      <c r="C67" s="28" t="s">
        <v>127</v>
      </c>
      <c r="D67" s="29">
        <v>4000000</v>
      </c>
      <c r="E67" s="29">
        <v>4000000</v>
      </c>
      <c r="F67" s="29"/>
      <c r="G67" s="29">
        <v>12000</v>
      </c>
      <c r="H67" s="29">
        <v>12000</v>
      </c>
      <c r="I67" s="29" t="s">
        <v>21</v>
      </c>
      <c r="J67" s="22">
        <f t="shared" si="7"/>
        <v>0.3</v>
      </c>
      <c r="K67" s="22">
        <f t="shared" si="8"/>
        <v>0.3</v>
      </c>
      <c r="L67" s="22" t="e">
        <f t="shared" si="9"/>
        <v>#VALUE!</v>
      </c>
      <c r="M67" s="7"/>
    </row>
    <row r="68" spans="1:13" ht="15" customHeight="1">
      <c r="A68" s="59" t="s">
        <v>128</v>
      </c>
      <c r="B68" s="60" t="s">
        <v>19</v>
      </c>
      <c r="C68" s="61" t="s">
        <v>129</v>
      </c>
      <c r="D68" s="62">
        <f>SUM(D69:D77)</f>
        <v>1317000</v>
      </c>
      <c r="E68" s="62">
        <f>SUM(E69:E77)</f>
        <v>1317000</v>
      </c>
      <c r="F68" s="62"/>
      <c r="G68" s="62">
        <f>SUM(G69:G77)</f>
        <v>225257.97</v>
      </c>
      <c r="H68" s="62">
        <f>SUM(H69:H77)</f>
        <v>225257.97</v>
      </c>
      <c r="I68" s="62"/>
      <c r="J68" s="66">
        <f t="shared" si="7"/>
        <v>17.103870159453301</v>
      </c>
      <c r="K68" s="66">
        <f t="shared" si="8"/>
        <v>17.103870159453301</v>
      </c>
      <c r="L68" s="66" t="e">
        <f t="shared" si="9"/>
        <v>#DIV/0!</v>
      </c>
      <c r="M68" s="7"/>
    </row>
    <row r="69" spans="1:13" ht="76.5" customHeight="1">
      <c r="A69" s="26" t="s">
        <v>130</v>
      </c>
      <c r="B69" s="27" t="s">
        <v>19</v>
      </c>
      <c r="C69" s="28" t="s">
        <v>131</v>
      </c>
      <c r="D69" s="29">
        <v>5000</v>
      </c>
      <c r="E69" s="29">
        <v>5000</v>
      </c>
      <c r="F69" s="29" t="s">
        <v>21</v>
      </c>
      <c r="G69" s="29">
        <v>-500</v>
      </c>
      <c r="H69" s="29">
        <v>-500</v>
      </c>
      <c r="I69" s="29" t="s">
        <v>21</v>
      </c>
      <c r="J69" s="22">
        <f t="shared" si="7"/>
        <v>-10</v>
      </c>
      <c r="K69" s="22">
        <f t="shared" si="8"/>
        <v>-10</v>
      </c>
      <c r="L69" s="22" t="e">
        <f t="shared" si="9"/>
        <v>#VALUE!</v>
      </c>
      <c r="M69" s="7"/>
    </row>
    <row r="70" spans="1:13" ht="76.5" customHeight="1">
      <c r="A70" s="26" t="s">
        <v>381</v>
      </c>
      <c r="B70" s="27" t="s">
        <v>19</v>
      </c>
      <c r="C70" s="28" t="s">
        <v>382</v>
      </c>
      <c r="D70" s="29">
        <v>5000</v>
      </c>
      <c r="E70" s="29">
        <v>5000</v>
      </c>
      <c r="F70" s="29"/>
      <c r="G70" s="29">
        <v>0</v>
      </c>
      <c r="H70" s="29">
        <v>0</v>
      </c>
      <c r="I70" s="29"/>
      <c r="J70" s="22">
        <f t="shared" si="7"/>
        <v>0</v>
      </c>
      <c r="K70" s="22">
        <f t="shared" si="8"/>
        <v>0</v>
      </c>
      <c r="L70" s="22" t="e">
        <f t="shared" si="9"/>
        <v>#DIV/0!</v>
      </c>
      <c r="M70" s="7"/>
    </row>
    <row r="71" spans="1:13" ht="63.75" customHeight="1">
      <c r="A71" s="26" t="s">
        <v>132</v>
      </c>
      <c r="B71" s="27" t="s">
        <v>19</v>
      </c>
      <c r="C71" s="28" t="s">
        <v>133</v>
      </c>
      <c r="D71" s="29">
        <v>7000</v>
      </c>
      <c r="E71" s="29">
        <v>7000</v>
      </c>
      <c r="F71" s="29" t="s">
        <v>21</v>
      </c>
      <c r="G71" s="29">
        <v>6500</v>
      </c>
      <c r="H71" s="29">
        <v>6500</v>
      </c>
      <c r="I71" s="29" t="s">
        <v>21</v>
      </c>
      <c r="J71" s="22">
        <f t="shared" si="7"/>
        <v>92.857142857142861</v>
      </c>
      <c r="K71" s="22">
        <f t="shared" si="8"/>
        <v>92.857142857142861</v>
      </c>
      <c r="L71" s="22" t="e">
        <f t="shared" si="9"/>
        <v>#VALUE!</v>
      </c>
      <c r="M71" s="7"/>
    </row>
    <row r="72" spans="1:13" ht="38.25" customHeight="1">
      <c r="A72" s="26" t="s">
        <v>134</v>
      </c>
      <c r="B72" s="27" t="s">
        <v>19</v>
      </c>
      <c r="C72" s="28" t="s">
        <v>135</v>
      </c>
      <c r="D72" s="29">
        <v>15000</v>
      </c>
      <c r="E72" s="29">
        <v>15000</v>
      </c>
      <c r="F72" s="29" t="s">
        <v>21</v>
      </c>
      <c r="G72" s="29">
        <v>0</v>
      </c>
      <c r="H72" s="29">
        <v>0</v>
      </c>
      <c r="I72" s="29" t="s">
        <v>21</v>
      </c>
      <c r="J72" s="22">
        <f t="shared" si="7"/>
        <v>0</v>
      </c>
      <c r="K72" s="22">
        <f t="shared" si="8"/>
        <v>0</v>
      </c>
      <c r="L72" s="22" t="e">
        <f t="shared" si="9"/>
        <v>#VALUE!</v>
      </c>
      <c r="M72" s="7"/>
    </row>
    <row r="73" spans="1:13" ht="63.75" customHeight="1">
      <c r="A73" s="26" t="s">
        <v>136</v>
      </c>
      <c r="B73" s="27" t="s">
        <v>19</v>
      </c>
      <c r="C73" s="28" t="s">
        <v>137</v>
      </c>
      <c r="D73" s="29"/>
      <c r="E73" s="29"/>
      <c r="F73" s="29"/>
      <c r="G73" s="29"/>
      <c r="H73" s="29"/>
      <c r="I73" s="29" t="s">
        <v>21</v>
      </c>
      <c r="J73" s="29"/>
      <c r="K73" s="29"/>
      <c r="L73" s="29"/>
      <c r="M73" s="7"/>
    </row>
    <row r="74" spans="1:13" ht="36.75" customHeight="1">
      <c r="A74" s="26" t="s">
        <v>138</v>
      </c>
      <c r="B74" s="27" t="s">
        <v>19</v>
      </c>
      <c r="C74" s="28" t="s">
        <v>139</v>
      </c>
      <c r="D74" s="29">
        <v>233000</v>
      </c>
      <c r="E74" s="29">
        <v>233000</v>
      </c>
      <c r="F74" s="29" t="s">
        <v>21</v>
      </c>
      <c r="G74" s="29">
        <v>2700</v>
      </c>
      <c r="H74" s="29">
        <v>2700</v>
      </c>
      <c r="I74" s="29" t="s">
        <v>21</v>
      </c>
      <c r="J74" s="22">
        <f t="shared" ref="J74:L78" si="18">G74/D74*100</f>
        <v>1.1587982832618025</v>
      </c>
      <c r="K74" s="22">
        <f t="shared" si="18"/>
        <v>1.1587982832618025</v>
      </c>
      <c r="L74" s="22" t="e">
        <f t="shared" si="18"/>
        <v>#VALUE!</v>
      </c>
      <c r="M74" s="7"/>
    </row>
    <row r="75" spans="1:13" ht="63.75" customHeight="1">
      <c r="A75" s="26" t="s">
        <v>140</v>
      </c>
      <c r="B75" s="27" t="s">
        <v>19</v>
      </c>
      <c r="C75" s="28" t="s">
        <v>141</v>
      </c>
      <c r="D75" s="29">
        <v>52000</v>
      </c>
      <c r="E75" s="29">
        <v>52000</v>
      </c>
      <c r="F75" s="29" t="s">
        <v>21</v>
      </c>
      <c r="G75" s="29">
        <v>3000</v>
      </c>
      <c r="H75" s="29">
        <v>3000</v>
      </c>
      <c r="I75" s="29" t="s">
        <v>21</v>
      </c>
      <c r="J75" s="22">
        <f t="shared" si="18"/>
        <v>5.7692307692307692</v>
      </c>
      <c r="K75" s="22">
        <f t="shared" si="18"/>
        <v>5.7692307692307692</v>
      </c>
      <c r="L75" s="22" t="e">
        <f t="shared" si="18"/>
        <v>#VALUE!</v>
      </c>
      <c r="M75" s="7"/>
    </row>
    <row r="76" spans="1:13" ht="63.75" customHeight="1">
      <c r="A76" s="26" t="s">
        <v>400</v>
      </c>
      <c r="B76" s="27" t="s">
        <v>19</v>
      </c>
      <c r="C76" s="28" t="s">
        <v>401</v>
      </c>
      <c r="D76" s="29"/>
      <c r="E76" s="29"/>
      <c r="F76" s="29"/>
      <c r="G76" s="29">
        <v>213557.97</v>
      </c>
      <c r="H76" s="29">
        <v>213557.97</v>
      </c>
      <c r="I76" s="29"/>
      <c r="J76" s="22"/>
      <c r="K76" s="22"/>
      <c r="L76" s="22"/>
      <c r="M76" s="7"/>
    </row>
    <row r="77" spans="1:13" ht="59.25" customHeight="1">
      <c r="A77" s="26" t="s">
        <v>142</v>
      </c>
      <c r="B77" s="27" t="s">
        <v>19</v>
      </c>
      <c r="C77" s="28" t="s">
        <v>143</v>
      </c>
      <c r="D77" s="29">
        <v>1000000</v>
      </c>
      <c r="E77" s="29">
        <v>1000000</v>
      </c>
      <c r="F77" s="29" t="s">
        <v>21</v>
      </c>
      <c r="G77" s="29"/>
      <c r="H77" s="29"/>
      <c r="I77" s="29" t="s">
        <v>21</v>
      </c>
      <c r="J77" s="22">
        <f t="shared" si="18"/>
        <v>0</v>
      </c>
      <c r="K77" s="22">
        <f t="shared" si="18"/>
        <v>0</v>
      </c>
      <c r="L77" s="22" t="e">
        <f t="shared" si="18"/>
        <v>#VALUE!</v>
      </c>
      <c r="M77" s="7"/>
    </row>
    <row r="78" spans="1:13" ht="15" customHeight="1">
      <c r="A78" s="59" t="s">
        <v>144</v>
      </c>
      <c r="B78" s="60" t="s">
        <v>19</v>
      </c>
      <c r="C78" s="61" t="s">
        <v>145</v>
      </c>
      <c r="D78" s="62">
        <f t="shared" ref="D78:I78" si="19">D81</f>
        <v>446000</v>
      </c>
      <c r="E78" s="62">
        <f t="shared" si="19"/>
        <v>220000</v>
      </c>
      <c r="F78" s="62">
        <f t="shared" si="19"/>
        <v>226000</v>
      </c>
      <c r="G78" s="62">
        <f t="shared" si="19"/>
        <v>78060</v>
      </c>
      <c r="H78" s="62">
        <f t="shared" si="19"/>
        <v>65000</v>
      </c>
      <c r="I78" s="62">
        <f t="shared" si="19"/>
        <v>13060</v>
      </c>
      <c r="J78" s="66">
        <f t="shared" si="18"/>
        <v>17.502242152466369</v>
      </c>
      <c r="K78" s="66">
        <f t="shared" si="18"/>
        <v>29.545454545454547</v>
      </c>
      <c r="L78" s="66">
        <f t="shared" si="18"/>
        <v>5.778761061946903</v>
      </c>
      <c r="M78" s="7"/>
    </row>
    <row r="79" spans="1:13" ht="15" customHeight="1">
      <c r="A79" s="26" t="s">
        <v>146</v>
      </c>
      <c r="B79" s="27" t="s">
        <v>19</v>
      </c>
      <c r="C79" s="28" t="s">
        <v>147</v>
      </c>
      <c r="D79" s="29"/>
      <c r="E79" s="29"/>
      <c r="F79" s="29" t="str">
        <f>F80</f>
        <v>-</v>
      </c>
      <c r="G79" s="29">
        <f>G80</f>
        <v>0</v>
      </c>
      <c r="H79" s="29">
        <f>H80</f>
        <v>0</v>
      </c>
      <c r="I79" s="29" t="str">
        <f>I80</f>
        <v>-</v>
      </c>
      <c r="J79" s="29"/>
      <c r="K79" s="29"/>
      <c r="L79" s="29"/>
      <c r="M79" s="7"/>
    </row>
    <row r="80" spans="1:13" ht="25.5" customHeight="1">
      <c r="A80" s="26" t="s">
        <v>148</v>
      </c>
      <c r="B80" s="27" t="s">
        <v>19</v>
      </c>
      <c r="C80" s="28" t="s">
        <v>149</v>
      </c>
      <c r="D80" s="29" t="s">
        <v>21</v>
      </c>
      <c r="E80" s="29" t="s">
        <v>21</v>
      </c>
      <c r="F80" s="29" t="s">
        <v>21</v>
      </c>
      <c r="G80" s="29"/>
      <c r="H80" s="29"/>
      <c r="I80" s="29" t="s">
        <v>21</v>
      </c>
      <c r="J80" s="29"/>
      <c r="K80" s="29"/>
      <c r="L80" s="29"/>
      <c r="M80" s="7"/>
    </row>
    <row r="81" spans="1:13" ht="15" customHeight="1">
      <c r="A81" s="26" t="s">
        <v>150</v>
      </c>
      <c r="B81" s="27" t="s">
        <v>19</v>
      </c>
      <c r="C81" s="28" t="s">
        <v>151</v>
      </c>
      <c r="D81" s="29">
        <f t="shared" ref="D81:I81" si="20">SUM(D82:D83)</f>
        <v>446000</v>
      </c>
      <c r="E81" s="29">
        <f t="shared" si="20"/>
        <v>220000</v>
      </c>
      <c r="F81" s="29">
        <f t="shared" si="20"/>
        <v>226000</v>
      </c>
      <c r="G81" s="29">
        <f t="shared" si="20"/>
        <v>78060</v>
      </c>
      <c r="H81" s="29">
        <f t="shared" si="20"/>
        <v>65000</v>
      </c>
      <c r="I81" s="29">
        <f t="shared" si="20"/>
        <v>13060</v>
      </c>
      <c r="J81" s="22">
        <f t="shared" ref="J81:L84" si="21">G81/D81*100</f>
        <v>17.502242152466369</v>
      </c>
      <c r="K81" s="22">
        <f t="shared" si="21"/>
        <v>29.545454545454547</v>
      </c>
      <c r="L81" s="22">
        <f t="shared" si="21"/>
        <v>5.778761061946903</v>
      </c>
      <c r="M81" s="7"/>
    </row>
    <row r="82" spans="1:13" ht="25.5" customHeight="1">
      <c r="A82" s="26" t="s">
        <v>152</v>
      </c>
      <c r="B82" s="27" t="s">
        <v>19</v>
      </c>
      <c r="C82" s="28" t="s">
        <v>153</v>
      </c>
      <c r="D82" s="29">
        <v>220000</v>
      </c>
      <c r="E82" s="29">
        <v>220000</v>
      </c>
      <c r="F82" s="29" t="s">
        <v>21</v>
      </c>
      <c r="G82" s="29">
        <v>65000</v>
      </c>
      <c r="H82" s="29">
        <v>65000</v>
      </c>
      <c r="I82" s="29" t="s">
        <v>21</v>
      </c>
      <c r="J82" s="22">
        <f t="shared" si="21"/>
        <v>29.545454545454547</v>
      </c>
      <c r="K82" s="22">
        <f t="shared" si="21"/>
        <v>29.545454545454547</v>
      </c>
      <c r="L82" s="22" t="e">
        <f t="shared" si="21"/>
        <v>#VALUE!</v>
      </c>
      <c r="M82" s="7"/>
    </row>
    <row r="83" spans="1:13" ht="25.5" customHeight="1">
      <c r="A83" s="26" t="s">
        <v>154</v>
      </c>
      <c r="B83" s="27" t="s">
        <v>19</v>
      </c>
      <c r="C83" s="28" t="s">
        <v>155</v>
      </c>
      <c r="D83" s="29">
        <v>226000</v>
      </c>
      <c r="E83" s="29" t="s">
        <v>21</v>
      </c>
      <c r="F83" s="29">
        <v>226000</v>
      </c>
      <c r="G83" s="29">
        <v>13060</v>
      </c>
      <c r="H83" s="29" t="s">
        <v>21</v>
      </c>
      <c r="I83" s="29">
        <v>13060</v>
      </c>
      <c r="J83" s="22">
        <f t="shared" si="21"/>
        <v>5.778761061946903</v>
      </c>
      <c r="K83" s="22" t="e">
        <f t="shared" si="21"/>
        <v>#VALUE!</v>
      </c>
      <c r="L83" s="22">
        <f t="shared" si="21"/>
        <v>5.778761061946903</v>
      </c>
      <c r="M83" s="7"/>
    </row>
    <row r="84" spans="1:13" ht="15" customHeight="1">
      <c r="A84" s="59" t="s">
        <v>156</v>
      </c>
      <c r="B84" s="60" t="s">
        <v>19</v>
      </c>
      <c r="C84" s="61" t="s">
        <v>157</v>
      </c>
      <c r="D84" s="62">
        <v>267757400</v>
      </c>
      <c r="E84" s="62">
        <v>248517900</v>
      </c>
      <c r="F84" s="62">
        <v>51277800</v>
      </c>
      <c r="G84" s="62">
        <v>42754274.75</v>
      </c>
      <c r="H84" s="62">
        <v>39036923.280000001</v>
      </c>
      <c r="I84" s="62">
        <v>8499647.6600000001</v>
      </c>
      <c r="J84" s="66">
        <f t="shared" si="21"/>
        <v>15.967541793429424</v>
      </c>
      <c r="K84" s="66">
        <f t="shared" si="21"/>
        <v>15.707891978807162</v>
      </c>
      <c r="L84" s="66">
        <f t="shared" si="21"/>
        <v>16.575687061457394</v>
      </c>
      <c r="M84" s="7"/>
    </row>
    <row r="85" spans="1:13" ht="38.25" customHeight="1">
      <c r="A85" s="26" t="s">
        <v>158</v>
      </c>
      <c r="B85" s="27" t="s">
        <v>19</v>
      </c>
      <c r="C85" s="28" t="s">
        <v>159</v>
      </c>
      <c r="D85" s="29"/>
      <c r="E85" s="29"/>
      <c r="F85" s="29"/>
      <c r="G85" s="29"/>
      <c r="H85" s="29"/>
      <c r="I85" s="29"/>
      <c r="J85" s="29"/>
      <c r="K85" s="29"/>
      <c r="L85" s="29"/>
      <c r="M85" s="7"/>
    </row>
    <row r="86" spans="1:13" ht="30.75" customHeight="1">
      <c r="A86" s="26" t="s">
        <v>160</v>
      </c>
      <c r="B86" s="27" t="s">
        <v>19</v>
      </c>
      <c r="C86" s="28" t="s">
        <v>161</v>
      </c>
      <c r="D86" s="29">
        <f t="shared" ref="D86:I87" si="22">D87+D88</f>
        <v>153746200</v>
      </c>
      <c r="E86" s="29">
        <f t="shared" si="22"/>
        <v>125762800</v>
      </c>
      <c r="F86" s="29">
        <f t="shared" si="22"/>
        <v>27983400</v>
      </c>
      <c r="G86" s="29">
        <f t="shared" si="22"/>
        <v>36104700</v>
      </c>
      <c r="H86" s="29">
        <f t="shared" si="22"/>
        <v>31440800</v>
      </c>
      <c r="I86" s="29">
        <f t="shared" si="22"/>
        <v>4663900</v>
      </c>
      <c r="J86" s="22">
        <f t="shared" ref="J86:L89" si="23">G86/D86*100</f>
        <v>23.483312107876486</v>
      </c>
      <c r="K86" s="22">
        <f t="shared" si="23"/>
        <v>25.000079514769073</v>
      </c>
      <c r="L86" s="22">
        <f t="shared" si="23"/>
        <v>16.666666666666664</v>
      </c>
      <c r="M86" s="7"/>
    </row>
    <row r="87" spans="1:13" ht="27" customHeight="1">
      <c r="A87" s="26" t="s">
        <v>162</v>
      </c>
      <c r="B87" s="27" t="s">
        <v>19</v>
      </c>
      <c r="C87" s="28" t="s">
        <v>163</v>
      </c>
      <c r="D87" s="29">
        <f t="shared" si="22"/>
        <v>90864800</v>
      </c>
      <c r="E87" s="29">
        <f t="shared" si="22"/>
        <v>62881400</v>
      </c>
      <c r="F87" s="29">
        <f t="shared" si="22"/>
        <v>27983400</v>
      </c>
      <c r="G87" s="29">
        <f t="shared" si="22"/>
        <v>20384300</v>
      </c>
      <c r="H87" s="29">
        <f t="shared" si="22"/>
        <v>15720400</v>
      </c>
      <c r="I87" s="29">
        <f t="shared" si="22"/>
        <v>4663900</v>
      </c>
      <c r="J87" s="22">
        <f t="shared" si="23"/>
        <v>22.433659678995607</v>
      </c>
      <c r="K87" s="22">
        <f t="shared" si="23"/>
        <v>25.000079514769073</v>
      </c>
      <c r="L87" s="22">
        <f t="shared" si="23"/>
        <v>16.666666666666664</v>
      </c>
      <c r="M87" s="7"/>
    </row>
    <row r="88" spans="1:13" ht="45" customHeight="1">
      <c r="A88" s="26" t="s">
        <v>164</v>
      </c>
      <c r="B88" s="27" t="s">
        <v>19</v>
      </c>
      <c r="C88" s="28" t="s">
        <v>165</v>
      </c>
      <c r="D88" s="29">
        <v>62881400</v>
      </c>
      <c r="E88" s="29">
        <v>62881400</v>
      </c>
      <c r="F88" s="29"/>
      <c r="G88" s="29">
        <v>15720400</v>
      </c>
      <c r="H88" s="29">
        <v>15720400</v>
      </c>
      <c r="I88" s="29"/>
      <c r="J88" s="22">
        <f t="shared" si="23"/>
        <v>25.000079514769073</v>
      </c>
      <c r="K88" s="22">
        <f t="shared" si="23"/>
        <v>25.000079514769073</v>
      </c>
      <c r="L88" s="22" t="e">
        <f t="shared" si="23"/>
        <v>#DIV/0!</v>
      </c>
      <c r="M88" s="7"/>
    </row>
    <row r="89" spans="1:13" ht="47.25" customHeight="1">
      <c r="A89" s="26" t="s">
        <v>166</v>
      </c>
      <c r="B89" s="27" t="s">
        <v>19</v>
      </c>
      <c r="C89" s="28" t="s">
        <v>167</v>
      </c>
      <c r="D89" s="29">
        <v>27983400</v>
      </c>
      <c r="E89" s="29"/>
      <c r="F89" s="29">
        <v>27983400</v>
      </c>
      <c r="G89" s="29">
        <v>4663900</v>
      </c>
      <c r="H89" s="29"/>
      <c r="I89" s="29">
        <v>4663900</v>
      </c>
      <c r="J89" s="22">
        <f t="shared" si="23"/>
        <v>16.666666666666664</v>
      </c>
      <c r="K89" s="22" t="e">
        <f t="shared" si="23"/>
        <v>#DIV/0!</v>
      </c>
      <c r="L89" s="22">
        <f t="shared" si="23"/>
        <v>16.666666666666664</v>
      </c>
      <c r="M89" s="7"/>
    </row>
    <row r="90" spans="1:13" ht="47.25" customHeight="1">
      <c r="A90" s="26" t="s">
        <v>168</v>
      </c>
      <c r="B90" s="27" t="s">
        <v>19</v>
      </c>
      <c r="C90" s="28" t="s">
        <v>169</v>
      </c>
      <c r="D90" s="29"/>
      <c r="E90" s="29"/>
      <c r="F90" s="29"/>
      <c r="G90" s="29"/>
      <c r="H90" s="29"/>
      <c r="I90" s="29"/>
      <c r="J90" s="29"/>
      <c r="K90" s="29"/>
      <c r="L90" s="29"/>
      <c r="M90" s="7"/>
    </row>
    <row r="91" spans="1:13" ht="61.5" customHeight="1">
      <c r="A91" s="26" t="s">
        <v>170</v>
      </c>
      <c r="B91" s="27" t="s">
        <v>19</v>
      </c>
      <c r="C91" s="28" t="s">
        <v>171</v>
      </c>
      <c r="D91" s="29"/>
      <c r="E91" s="29"/>
      <c r="F91" s="29"/>
      <c r="G91" s="29"/>
      <c r="H91" s="29"/>
      <c r="I91" s="29"/>
      <c r="J91" s="29"/>
      <c r="K91" s="29"/>
      <c r="L91" s="29"/>
      <c r="M91" s="7"/>
    </row>
    <row r="92" spans="1:13" ht="25.5" customHeight="1">
      <c r="A92" s="59" t="s">
        <v>172</v>
      </c>
      <c r="B92" s="60" t="s">
        <v>19</v>
      </c>
      <c r="C92" s="61" t="s">
        <v>173</v>
      </c>
      <c r="D92" s="62">
        <v>49280200</v>
      </c>
      <c r="E92" s="62">
        <v>49280200</v>
      </c>
      <c r="F92" s="62"/>
      <c r="G92" s="62">
        <v>6628850</v>
      </c>
      <c r="H92" s="62">
        <v>6628850</v>
      </c>
      <c r="I92" s="62"/>
      <c r="J92" s="66">
        <f>G92/D92*100</f>
        <v>13.45134557083778</v>
      </c>
      <c r="K92" s="66">
        <f>H92/E92*100</f>
        <v>13.45134557083778</v>
      </c>
      <c r="L92" s="66" t="e">
        <f>I92/F92*100</f>
        <v>#DIV/0!</v>
      </c>
      <c r="M92" s="7"/>
    </row>
    <row r="93" spans="1:13" ht="75.75" customHeight="1">
      <c r="A93" s="26" t="s">
        <v>174</v>
      </c>
      <c r="B93" s="27" t="s">
        <v>19</v>
      </c>
      <c r="C93" s="28" t="s">
        <v>175</v>
      </c>
      <c r="D93" s="29"/>
      <c r="E93" s="29"/>
      <c r="F93" s="29"/>
      <c r="G93" s="29"/>
      <c r="H93" s="29"/>
      <c r="I93" s="29"/>
      <c r="J93" s="29"/>
      <c r="K93" s="29"/>
      <c r="L93" s="29"/>
      <c r="M93" s="7"/>
    </row>
    <row r="94" spans="1:13" ht="51" customHeight="1">
      <c r="A94" s="26" t="s">
        <v>176</v>
      </c>
      <c r="B94" s="27" t="s">
        <v>19</v>
      </c>
      <c r="C94" s="28" t="s">
        <v>177</v>
      </c>
      <c r="D94" s="29"/>
      <c r="E94" s="29"/>
      <c r="F94" s="29"/>
      <c r="G94" s="29"/>
      <c r="H94" s="29"/>
      <c r="I94" s="29"/>
      <c r="J94" s="29"/>
      <c r="K94" s="29"/>
      <c r="L94" s="29"/>
      <c r="M94" s="7"/>
    </row>
    <row r="95" spans="1:13" ht="15" customHeight="1">
      <c r="A95" s="26" t="s">
        <v>178</v>
      </c>
      <c r="B95" s="27" t="s">
        <v>19</v>
      </c>
      <c r="C95" s="28" t="s">
        <v>179</v>
      </c>
      <c r="D95" s="29">
        <v>49280200</v>
      </c>
      <c r="E95" s="29">
        <v>49280200</v>
      </c>
      <c r="F95" s="29"/>
      <c r="G95" s="29">
        <v>6628850</v>
      </c>
      <c r="H95" s="29">
        <v>6628850</v>
      </c>
      <c r="I95" s="29"/>
      <c r="J95" s="22">
        <f t="shared" ref="J95:L96" si="24">G95/D95*100</f>
        <v>13.45134557083778</v>
      </c>
      <c r="K95" s="22">
        <f t="shared" si="24"/>
        <v>13.45134557083778</v>
      </c>
      <c r="L95" s="22" t="e">
        <f t="shared" si="24"/>
        <v>#DIV/0!</v>
      </c>
      <c r="M95" s="7"/>
    </row>
    <row r="96" spans="1:13" ht="25.5" customHeight="1">
      <c r="A96" s="26" t="s">
        <v>180</v>
      </c>
      <c r="B96" s="27" t="s">
        <v>19</v>
      </c>
      <c r="C96" s="28" t="s">
        <v>181</v>
      </c>
      <c r="D96" s="29">
        <v>49280200</v>
      </c>
      <c r="E96" s="29">
        <v>49280200</v>
      </c>
      <c r="F96" s="29"/>
      <c r="G96" s="29">
        <v>6628850</v>
      </c>
      <c r="H96" s="29">
        <v>6628850</v>
      </c>
      <c r="I96" s="29"/>
      <c r="J96" s="22">
        <f t="shared" si="24"/>
        <v>13.45134557083778</v>
      </c>
      <c r="K96" s="22">
        <f t="shared" si="24"/>
        <v>13.45134557083778</v>
      </c>
      <c r="L96" s="22" t="e">
        <f t="shared" si="24"/>
        <v>#DIV/0!</v>
      </c>
      <c r="M96" s="7"/>
    </row>
    <row r="97" spans="1:13" ht="15" customHeight="1">
      <c r="A97" s="26" t="s">
        <v>182</v>
      </c>
      <c r="B97" s="27" t="s">
        <v>19</v>
      </c>
      <c r="C97" s="28" t="s">
        <v>183</v>
      </c>
      <c r="D97" s="29"/>
      <c r="E97" s="29"/>
      <c r="F97" s="29"/>
      <c r="G97" s="29"/>
      <c r="H97" s="29"/>
      <c r="I97" s="29"/>
      <c r="J97" s="29"/>
      <c r="K97" s="29"/>
      <c r="L97" s="29"/>
      <c r="M97" s="7"/>
    </row>
    <row r="98" spans="1:13" ht="25.5" customHeight="1">
      <c r="A98" s="59" t="s">
        <v>184</v>
      </c>
      <c r="B98" s="60" t="s">
        <v>19</v>
      </c>
      <c r="C98" s="61" t="s">
        <v>185</v>
      </c>
      <c r="D98" s="62">
        <f t="shared" ref="D98:I98" si="25">SUM(D99:D111)</f>
        <v>255224800</v>
      </c>
      <c r="E98" s="62">
        <f t="shared" si="25"/>
        <v>253920000</v>
      </c>
      <c r="F98" s="62">
        <f t="shared" si="25"/>
        <v>1304800</v>
      </c>
      <c r="G98" s="62">
        <f t="shared" si="25"/>
        <v>31801531.84</v>
      </c>
      <c r="H98" s="62">
        <f t="shared" si="25"/>
        <v>31725254.18</v>
      </c>
      <c r="I98" s="62">
        <f t="shared" si="25"/>
        <v>76277.66</v>
      </c>
      <c r="J98" s="66">
        <f>G98/D98*100</f>
        <v>12.46020443154427</v>
      </c>
      <c r="K98" s="66">
        <f>H98/E98*100</f>
        <v>12.494192729993699</v>
      </c>
      <c r="L98" s="66">
        <f>I98/F98*100</f>
        <v>5.8459273451870022</v>
      </c>
      <c r="M98" s="7"/>
    </row>
    <row r="99" spans="1:13" ht="51" customHeight="1">
      <c r="A99" s="26" t="s">
        <v>186</v>
      </c>
      <c r="B99" s="27" t="s">
        <v>19</v>
      </c>
      <c r="C99" s="28" t="s">
        <v>187</v>
      </c>
      <c r="D99" s="29"/>
      <c r="E99" s="29"/>
      <c r="F99" s="29"/>
      <c r="G99" s="29"/>
      <c r="H99" s="29"/>
      <c r="I99" s="29"/>
      <c r="J99" s="29"/>
      <c r="K99" s="29"/>
      <c r="L99" s="29"/>
      <c r="M99" s="7"/>
    </row>
    <row r="100" spans="1:13" ht="51" customHeight="1">
      <c r="A100" s="26" t="s">
        <v>188</v>
      </c>
      <c r="B100" s="27" t="s">
        <v>19</v>
      </c>
      <c r="C100" s="28" t="s">
        <v>189</v>
      </c>
      <c r="D100" s="29"/>
      <c r="E100" s="29"/>
      <c r="F100" s="29"/>
      <c r="G100" s="29"/>
      <c r="H100" s="29"/>
      <c r="I100" s="29"/>
      <c r="J100" s="29"/>
      <c r="K100" s="29"/>
      <c r="L100" s="29"/>
      <c r="M100" s="7"/>
    </row>
    <row r="101" spans="1:13" ht="38.25" customHeight="1">
      <c r="A101" s="26" t="s">
        <v>190</v>
      </c>
      <c r="B101" s="27" t="s">
        <v>19</v>
      </c>
      <c r="C101" s="28" t="s">
        <v>191</v>
      </c>
      <c r="D101" s="29">
        <v>560000</v>
      </c>
      <c r="E101" s="29"/>
      <c r="F101" s="29">
        <v>560000</v>
      </c>
      <c r="G101" s="29">
        <v>0</v>
      </c>
      <c r="H101" s="29">
        <v>0</v>
      </c>
      <c r="I101" s="29">
        <v>0</v>
      </c>
      <c r="J101" s="22">
        <f t="shared" ref="J101:L107" si="26">G101/D101*100</f>
        <v>0</v>
      </c>
      <c r="K101" s="22" t="e">
        <f t="shared" si="26"/>
        <v>#DIV/0!</v>
      </c>
      <c r="L101" s="22">
        <f t="shared" si="26"/>
        <v>0</v>
      </c>
      <c r="M101" s="7"/>
    </row>
    <row r="102" spans="1:13" ht="51" customHeight="1">
      <c r="A102" s="26" t="s">
        <v>192</v>
      </c>
      <c r="B102" s="27" t="s">
        <v>19</v>
      </c>
      <c r="C102" s="28" t="s">
        <v>193</v>
      </c>
      <c r="D102" s="29">
        <v>560000</v>
      </c>
      <c r="E102" s="29"/>
      <c r="F102" s="29">
        <v>560000</v>
      </c>
      <c r="G102" s="29">
        <v>40717.660000000003</v>
      </c>
      <c r="H102" s="29">
        <v>0</v>
      </c>
      <c r="I102" s="29">
        <v>40717.660000000003</v>
      </c>
      <c r="J102" s="22">
        <f t="shared" si="26"/>
        <v>7.2710107142857154</v>
      </c>
      <c r="K102" s="22" t="e">
        <f t="shared" si="26"/>
        <v>#DIV/0!</v>
      </c>
      <c r="L102" s="22">
        <f t="shared" si="26"/>
        <v>7.2710107142857154</v>
      </c>
      <c r="M102" s="7"/>
    </row>
    <row r="103" spans="1:13" ht="63" customHeight="1">
      <c r="A103" s="26" t="s">
        <v>194</v>
      </c>
      <c r="B103" s="27" t="s">
        <v>19</v>
      </c>
      <c r="C103" s="28" t="s">
        <v>195</v>
      </c>
      <c r="D103" s="29">
        <v>10500100</v>
      </c>
      <c r="E103" s="29">
        <v>10500100</v>
      </c>
      <c r="F103" s="29"/>
      <c r="G103" s="29">
        <v>2864001.52</v>
      </c>
      <c r="H103" s="29">
        <v>2864001.52</v>
      </c>
      <c r="I103" s="29"/>
      <c r="J103" s="22">
        <f t="shared" si="26"/>
        <v>27.275945181474466</v>
      </c>
      <c r="K103" s="22">
        <f t="shared" si="26"/>
        <v>27.275945181474466</v>
      </c>
      <c r="L103" s="22" t="e">
        <f t="shared" si="26"/>
        <v>#DIV/0!</v>
      </c>
      <c r="M103" s="7"/>
    </row>
    <row r="104" spans="1:13" ht="48.75" customHeight="1">
      <c r="A104" s="26" t="s">
        <v>196</v>
      </c>
      <c r="B104" s="27" t="s">
        <v>19</v>
      </c>
      <c r="C104" s="28" t="s">
        <v>197</v>
      </c>
      <c r="D104" s="29">
        <v>10500100</v>
      </c>
      <c r="E104" s="29">
        <v>10500100</v>
      </c>
      <c r="F104" s="29"/>
      <c r="G104" s="29">
        <v>2864001.52</v>
      </c>
      <c r="H104" s="29">
        <v>2864001.52</v>
      </c>
      <c r="I104" s="29"/>
      <c r="J104" s="22">
        <f t="shared" si="26"/>
        <v>27.275945181474466</v>
      </c>
      <c r="K104" s="22">
        <f t="shared" si="26"/>
        <v>27.275945181474466</v>
      </c>
      <c r="L104" s="22" t="e">
        <f t="shared" si="26"/>
        <v>#DIV/0!</v>
      </c>
      <c r="M104" s="7"/>
    </row>
    <row r="105" spans="1:13" ht="45" customHeight="1">
      <c r="A105" s="26" t="s">
        <v>198</v>
      </c>
      <c r="B105" s="27" t="s">
        <v>19</v>
      </c>
      <c r="C105" s="28" t="s">
        <v>199</v>
      </c>
      <c r="D105" s="29">
        <f t="shared" ref="D105:I105" si="27">D106+D107</f>
        <v>5439500</v>
      </c>
      <c r="E105" s="29">
        <f t="shared" si="27"/>
        <v>5347100</v>
      </c>
      <c r="F105" s="29">
        <f t="shared" si="27"/>
        <v>92400</v>
      </c>
      <c r="G105" s="29">
        <f t="shared" si="27"/>
        <v>820005.57</v>
      </c>
      <c r="H105" s="29">
        <f t="shared" si="27"/>
        <v>802225.57</v>
      </c>
      <c r="I105" s="29">
        <f t="shared" si="27"/>
        <v>17780</v>
      </c>
      <c r="J105" s="22">
        <f t="shared" si="26"/>
        <v>15.075017372920305</v>
      </c>
      <c r="K105" s="22">
        <f t="shared" si="26"/>
        <v>15.00300293617101</v>
      </c>
      <c r="L105" s="22">
        <f t="shared" si="26"/>
        <v>19.242424242424242</v>
      </c>
      <c r="M105" s="7"/>
    </row>
    <row r="106" spans="1:13" ht="55.5" customHeight="1">
      <c r="A106" s="26" t="s">
        <v>200</v>
      </c>
      <c r="B106" s="27" t="s">
        <v>19</v>
      </c>
      <c r="C106" s="28" t="s">
        <v>201</v>
      </c>
      <c r="D106" s="29">
        <v>5347100</v>
      </c>
      <c r="E106" s="29">
        <v>5347100</v>
      </c>
      <c r="F106" s="29"/>
      <c r="G106" s="29">
        <v>802225.57</v>
      </c>
      <c r="H106" s="29">
        <v>802225.57</v>
      </c>
      <c r="I106" s="29"/>
      <c r="J106" s="22">
        <f t="shared" si="26"/>
        <v>15.00300293617101</v>
      </c>
      <c r="K106" s="22">
        <f t="shared" si="26"/>
        <v>15.00300293617101</v>
      </c>
      <c r="L106" s="22" t="e">
        <f t="shared" si="26"/>
        <v>#DIV/0!</v>
      </c>
      <c r="M106" s="7"/>
    </row>
    <row r="107" spans="1:13" ht="64.5" customHeight="1">
      <c r="A107" s="26" t="s">
        <v>202</v>
      </c>
      <c r="B107" s="27" t="s">
        <v>19</v>
      </c>
      <c r="C107" s="28" t="s">
        <v>203</v>
      </c>
      <c r="D107" s="29">
        <v>92400</v>
      </c>
      <c r="E107" s="29"/>
      <c r="F107" s="29">
        <v>92400</v>
      </c>
      <c r="G107" s="29">
        <v>17780</v>
      </c>
      <c r="H107" s="29"/>
      <c r="I107" s="29">
        <v>17780</v>
      </c>
      <c r="J107" s="22">
        <f t="shared" si="26"/>
        <v>19.242424242424242</v>
      </c>
      <c r="K107" s="22" t="e">
        <f t="shared" si="26"/>
        <v>#DIV/0!</v>
      </c>
      <c r="L107" s="22">
        <f t="shared" si="26"/>
        <v>19.242424242424242</v>
      </c>
      <c r="M107" s="7"/>
    </row>
    <row r="108" spans="1:13" ht="38.25" customHeight="1">
      <c r="A108" s="26" t="s">
        <v>204</v>
      </c>
      <c r="B108" s="27" t="s">
        <v>19</v>
      </c>
      <c r="C108" s="28" t="s">
        <v>205</v>
      </c>
      <c r="D108" s="29"/>
      <c r="E108" s="29"/>
      <c r="F108" s="29"/>
      <c r="G108" s="29"/>
      <c r="H108" s="29"/>
      <c r="I108" s="29"/>
      <c r="J108" s="29"/>
      <c r="K108" s="29"/>
      <c r="L108" s="29"/>
      <c r="M108" s="7"/>
    </row>
    <row r="109" spans="1:13" ht="38.25" customHeight="1">
      <c r="A109" s="26" t="s">
        <v>206</v>
      </c>
      <c r="B109" s="27" t="s">
        <v>19</v>
      </c>
      <c r="C109" s="28" t="s">
        <v>207</v>
      </c>
      <c r="D109" s="29"/>
      <c r="E109" s="29"/>
      <c r="F109" s="29"/>
      <c r="G109" s="29"/>
      <c r="H109" s="29"/>
      <c r="I109" s="29"/>
      <c r="J109" s="29"/>
      <c r="K109" s="29"/>
      <c r="L109" s="29"/>
      <c r="M109" s="7"/>
    </row>
    <row r="110" spans="1:13" ht="15" customHeight="1">
      <c r="A110" s="26" t="s">
        <v>208</v>
      </c>
      <c r="B110" s="27" t="s">
        <v>19</v>
      </c>
      <c r="C110" s="28" t="s">
        <v>209</v>
      </c>
      <c r="D110" s="29">
        <v>111112800</v>
      </c>
      <c r="E110" s="29">
        <v>111112800</v>
      </c>
      <c r="F110" s="29"/>
      <c r="G110" s="29">
        <v>12196400</v>
      </c>
      <c r="H110" s="29">
        <v>12196400</v>
      </c>
      <c r="I110" s="29"/>
      <c r="J110" s="22">
        <f t="shared" ref="J110:L113" si="28">G110/D110*100</f>
        <v>10.976593155784032</v>
      </c>
      <c r="K110" s="22">
        <f t="shared" si="28"/>
        <v>10.976593155784032</v>
      </c>
      <c r="L110" s="22" t="e">
        <f t="shared" si="28"/>
        <v>#DIV/0!</v>
      </c>
      <c r="M110" s="7"/>
    </row>
    <row r="111" spans="1:13" ht="25.5" customHeight="1">
      <c r="A111" s="26" t="s">
        <v>210</v>
      </c>
      <c r="B111" s="27" t="s">
        <v>19</v>
      </c>
      <c r="C111" s="28" t="s">
        <v>211</v>
      </c>
      <c r="D111" s="29">
        <v>111112800</v>
      </c>
      <c r="E111" s="29">
        <v>111112800</v>
      </c>
      <c r="F111" s="29"/>
      <c r="G111" s="29">
        <v>12196400</v>
      </c>
      <c r="H111" s="29">
        <v>12196400</v>
      </c>
      <c r="I111" s="29"/>
      <c r="J111" s="22">
        <f t="shared" si="28"/>
        <v>10.976593155784032</v>
      </c>
      <c r="K111" s="22">
        <f t="shared" si="28"/>
        <v>10.976593155784032</v>
      </c>
      <c r="L111" s="22" t="e">
        <f t="shared" si="28"/>
        <v>#DIV/0!</v>
      </c>
      <c r="M111" s="7"/>
    </row>
    <row r="112" spans="1:13" ht="15" customHeight="1">
      <c r="A112" s="26" t="s">
        <v>212</v>
      </c>
      <c r="B112" s="27" t="s">
        <v>19</v>
      </c>
      <c r="C112" s="28" t="s">
        <v>213</v>
      </c>
      <c r="D112" s="29"/>
      <c r="E112" s="29">
        <v>9396300</v>
      </c>
      <c r="F112" s="29"/>
      <c r="G112" s="29"/>
      <c r="H112" s="29">
        <v>1005046.19</v>
      </c>
      <c r="I112" s="29"/>
      <c r="J112" s="22" t="e">
        <f t="shared" si="28"/>
        <v>#DIV/0!</v>
      </c>
      <c r="K112" s="22">
        <f t="shared" si="28"/>
        <v>10.696190947500611</v>
      </c>
      <c r="L112" s="22" t="e">
        <f t="shared" si="28"/>
        <v>#DIV/0!</v>
      </c>
      <c r="M112" s="7"/>
    </row>
    <row r="113" spans="1:13" ht="74.25" customHeight="1">
      <c r="A113" s="26" t="s">
        <v>214</v>
      </c>
      <c r="B113" s="27" t="s">
        <v>19</v>
      </c>
      <c r="C113" s="28" t="s">
        <v>215</v>
      </c>
      <c r="D113" s="29"/>
      <c r="E113" s="29">
        <v>9396300</v>
      </c>
      <c r="F113" s="29"/>
      <c r="G113" s="29"/>
      <c r="H113" s="29">
        <v>1005046.19</v>
      </c>
      <c r="I113" s="29"/>
      <c r="J113" s="22" t="e">
        <f t="shared" si="28"/>
        <v>#DIV/0!</v>
      </c>
      <c r="K113" s="22">
        <f t="shared" si="28"/>
        <v>10.696190947500611</v>
      </c>
      <c r="L113" s="22" t="e">
        <f t="shared" si="28"/>
        <v>#DIV/0!</v>
      </c>
      <c r="M113" s="7"/>
    </row>
    <row r="114" spans="1:13" ht="63.75" customHeight="1">
      <c r="A114" s="26" t="s">
        <v>216</v>
      </c>
      <c r="B114" s="27" t="s">
        <v>19</v>
      </c>
      <c r="C114" s="28" t="s">
        <v>217</v>
      </c>
      <c r="D114" s="29"/>
      <c r="E114" s="29"/>
      <c r="F114" s="29"/>
      <c r="G114" s="29"/>
      <c r="H114" s="29"/>
      <c r="I114" s="29"/>
      <c r="J114" s="29"/>
      <c r="K114" s="29"/>
      <c r="L114" s="29"/>
      <c r="M114" s="7"/>
    </row>
    <row r="115" spans="1:13" ht="63.75" customHeight="1">
      <c r="A115" s="26" t="s">
        <v>218</v>
      </c>
      <c r="B115" s="27" t="s">
        <v>19</v>
      </c>
      <c r="C115" s="28" t="s">
        <v>219</v>
      </c>
      <c r="D115" s="29"/>
      <c r="E115" s="29"/>
      <c r="F115" s="29"/>
      <c r="G115" s="29"/>
      <c r="H115" s="29"/>
      <c r="I115" s="29"/>
      <c r="J115" s="29"/>
      <c r="K115" s="29"/>
      <c r="L115" s="29"/>
      <c r="M115" s="7"/>
    </row>
    <row r="116" spans="1:13" ht="51" customHeight="1">
      <c r="A116" s="26" t="s">
        <v>220</v>
      </c>
      <c r="B116" s="27" t="s">
        <v>19</v>
      </c>
      <c r="C116" s="28" t="s">
        <v>221</v>
      </c>
      <c r="D116" s="29"/>
      <c r="E116" s="29"/>
      <c r="F116" s="29"/>
      <c r="G116" s="29"/>
      <c r="H116" s="29"/>
      <c r="I116" s="29"/>
      <c r="J116" s="29"/>
      <c r="K116" s="29"/>
      <c r="L116" s="29"/>
      <c r="M116" s="7"/>
    </row>
    <row r="117" spans="1:13" ht="47.25" customHeight="1">
      <c r="A117" s="26" t="s">
        <v>222</v>
      </c>
      <c r="B117" s="27" t="s">
        <v>19</v>
      </c>
      <c r="C117" s="28" t="s">
        <v>223</v>
      </c>
      <c r="D117" s="29">
        <v>-7479000</v>
      </c>
      <c r="E117" s="29">
        <v>-7479000</v>
      </c>
      <c r="F117" s="29"/>
      <c r="G117" s="29">
        <v>-7537752.8099999996</v>
      </c>
      <c r="H117" s="29">
        <v>-7537752.8099999996</v>
      </c>
      <c r="I117" s="29"/>
      <c r="J117" s="22">
        <f t="shared" ref="J117:L118" si="29">G117/D117*100</f>
        <v>100.78557039711191</v>
      </c>
      <c r="K117" s="22">
        <f t="shared" si="29"/>
        <v>100.78557039711191</v>
      </c>
      <c r="L117" s="22" t="e">
        <f t="shared" si="29"/>
        <v>#DIV/0!</v>
      </c>
      <c r="M117" s="7"/>
    </row>
    <row r="118" spans="1:13" ht="62.25" customHeight="1">
      <c r="A118" s="26" t="s">
        <v>224</v>
      </c>
      <c r="B118" s="27" t="s">
        <v>19</v>
      </c>
      <c r="C118" s="28" t="s">
        <v>225</v>
      </c>
      <c r="D118" s="29">
        <v>-7479000</v>
      </c>
      <c r="E118" s="29">
        <v>-7479000</v>
      </c>
      <c r="F118" s="29"/>
      <c r="G118" s="29">
        <v>-7537752.8099999996</v>
      </c>
      <c r="H118" s="29">
        <v>-7537752.8099999996</v>
      </c>
      <c r="I118" s="29"/>
      <c r="J118" s="22">
        <f t="shared" si="29"/>
        <v>100.78557039711191</v>
      </c>
      <c r="K118" s="22">
        <f t="shared" si="29"/>
        <v>100.78557039711191</v>
      </c>
      <c r="L118" s="22" t="e">
        <f t="shared" si="29"/>
        <v>#DIV/0!</v>
      </c>
      <c r="M118" s="7"/>
    </row>
    <row r="119" spans="1:13" ht="51" customHeight="1">
      <c r="A119" s="26" t="s">
        <v>226</v>
      </c>
      <c r="B119" s="27" t="s">
        <v>19</v>
      </c>
      <c r="C119" s="28" t="s">
        <v>227</v>
      </c>
      <c r="D119" s="29"/>
      <c r="E119" s="29"/>
      <c r="F119" s="29"/>
      <c r="G119" s="29"/>
      <c r="H119" s="29"/>
      <c r="I119" s="29"/>
      <c r="J119" s="29"/>
      <c r="K119" s="29"/>
      <c r="L119" s="29"/>
      <c r="M119" s="7"/>
    </row>
    <row r="120" spans="1:13" hidden="1">
      <c r="A120" s="8"/>
      <c r="B120" s="11"/>
      <c r="C120" s="11"/>
      <c r="D120" s="12"/>
      <c r="E120" s="12"/>
      <c r="F120" s="12"/>
      <c r="G120" s="12"/>
      <c r="H120" s="12"/>
      <c r="I120" s="12"/>
      <c r="J120" s="12"/>
      <c r="K120" s="12"/>
      <c r="L120" s="12"/>
      <c r="M120" s="3" t="s">
        <v>228</v>
      </c>
    </row>
    <row r="121" spans="1:13" hidden="1">
      <c r="A121" s="8"/>
      <c r="B121" s="8"/>
      <c r="C121" s="8"/>
      <c r="D121" s="13"/>
      <c r="E121" s="13"/>
      <c r="F121" s="13"/>
      <c r="G121" s="13"/>
      <c r="H121" s="13"/>
      <c r="I121" s="13"/>
      <c r="J121" s="13"/>
      <c r="K121" s="13"/>
      <c r="L121" s="13"/>
      <c r="M121" s="3" t="s">
        <v>228</v>
      </c>
    </row>
  </sheetData>
  <mergeCells count="9">
    <mergeCell ref="K6:K7"/>
    <mergeCell ref="L6:L7"/>
    <mergeCell ref="G6:I6"/>
    <mergeCell ref="B1:F3"/>
    <mergeCell ref="A6:A7"/>
    <mergeCell ref="B6:B7"/>
    <mergeCell ref="C6:C7"/>
    <mergeCell ref="D6:F6"/>
    <mergeCell ref="J6:J7"/>
  </mergeCells>
  <pageMargins left="0.78749999999999998" right="0.3152778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59"/>
  <sheetViews>
    <sheetView topLeftCell="B48" workbookViewId="0">
      <selection activeCell="I60" sqref="I60"/>
    </sheetView>
  </sheetViews>
  <sheetFormatPr defaultRowHeight="15"/>
  <cols>
    <col min="1" max="1" width="46.85546875" style="1" customWidth="1"/>
    <col min="2" max="2" width="7.140625" style="1" customWidth="1"/>
    <col min="3" max="3" width="31.42578125" style="1" customWidth="1"/>
    <col min="4" max="4" width="16.5703125" style="1" customWidth="1"/>
    <col min="5" max="5" width="16.7109375" style="1" customWidth="1"/>
    <col min="6" max="7" width="15.42578125" style="1" customWidth="1"/>
    <col min="8" max="8" width="16.7109375" style="1" customWidth="1"/>
    <col min="9" max="12" width="14.7109375" style="1" customWidth="1"/>
    <col min="13" max="13" width="9.7109375" style="1" customWidth="1"/>
    <col min="14" max="16384" width="9.140625" style="1"/>
  </cols>
  <sheetData>
    <row r="1" spans="1:13" ht="7.5" customHeight="1">
      <c r="A1" s="14"/>
      <c r="B1" s="15"/>
      <c r="C1" s="10"/>
      <c r="D1" s="10"/>
      <c r="E1" s="10"/>
      <c r="F1" s="10"/>
      <c r="G1" s="10"/>
      <c r="H1" s="3"/>
      <c r="I1" s="3"/>
      <c r="J1" s="3"/>
      <c r="K1" s="3"/>
      <c r="L1" s="3"/>
      <c r="M1" s="3"/>
    </row>
    <row r="2" spans="1:13" ht="14.1" customHeight="1">
      <c r="A2" s="30"/>
      <c r="B2" s="30"/>
      <c r="C2" s="30" t="s">
        <v>371</v>
      </c>
      <c r="D2" s="31"/>
      <c r="E2" s="31"/>
      <c r="F2" s="32"/>
      <c r="G2" s="32"/>
      <c r="H2" s="33"/>
      <c r="I2" s="33"/>
      <c r="J2" s="33"/>
      <c r="K2" s="33"/>
      <c r="L2" s="33"/>
      <c r="M2" s="3"/>
    </row>
    <row r="3" spans="1:13" ht="12.95" customHeight="1">
      <c r="A3" s="34"/>
      <c r="B3" s="34"/>
      <c r="C3" s="34"/>
      <c r="D3" s="35"/>
      <c r="E3" s="35"/>
      <c r="F3" s="35"/>
      <c r="G3" s="36"/>
      <c r="H3" s="37"/>
      <c r="I3" s="37"/>
      <c r="J3" s="37"/>
      <c r="K3" s="37"/>
      <c r="L3" s="37"/>
      <c r="M3" s="3"/>
    </row>
    <row r="4" spans="1:13" ht="18" customHeight="1">
      <c r="A4" s="75" t="s">
        <v>0</v>
      </c>
      <c r="B4" s="75" t="s">
        <v>1</v>
      </c>
      <c r="C4" s="75" t="s">
        <v>229</v>
      </c>
      <c r="D4" s="77" t="s">
        <v>3</v>
      </c>
      <c r="E4" s="78"/>
      <c r="F4" s="78"/>
      <c r="G4" s="77" t="s">
        <v>4</v>
      </c>
      <c r="H4" s="78"/>
      <c r="I4" s="78"/>
      <c r="J4" s="79" t="s">
        <v>385</v>
      </c>
      <c r="K4" s="79" t="s">
        <v>386</v>
      </c>
      <c r="L4" s="79" t="s">
        <v>387</v>
      </c>
      <c r="M4" s="5"/>
    </row>
    <row r="5" spans="1:13" ht="140.44999999999999" customHeight="1">
      <c r="A5" s="76"/>
      <c r="B5" s="76"/>
      <c r="C5" s="76"/>
      <c r="D5" s="18" t="s">
        <v>369</v>
      </c>
      <c r="E5" s="18" t="s">
        <v>230</v>
      </c>
      <c r="F5" s="18" t="s">
        <v>8</v>
      </c>
      <c r="G5" s="18" t="s">
        <v>369</v>
      </c>
      <c r="H5" s="18" t="s">
        <v>7</v>
      </c>
      <c r="I5" s="18" t="s">
        <v>8</v>
      </c>
      <c r="J5" s="80"/>
      <c r="K5" s="80"/>
      <c r="L5" s="80"/>
      <c r="M5" s="5"/>
    </row>
    <row r="6" spans="1:13" ht="11.45" customHeight="1" thickBot="1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19" t="s">
        <v>396</v>
      </c>
      <c r="K6" s="19" t="s">
        <v>397</v>
      </c>
      <c r="L6" s="19" t="s">
        <v>398</v>
      </c>
      <c r="M6" s="5"/>
    </row>
    <row r="7" spans="1:13" ht="30" customHeight="1">
      <c r="A7" s="67" t="s">
        <v>231</v>
      </c>
      <c r="B7" s="64" t="s">
        <v>232</v>
      </c>
      <c r="C7" s="68" t="s">
        <v>20</v>
      </c>
      <c r="D7" s="62">
        <f>D9+D18+D20+D24+D30+D36+D41+D44+D46+D50+D53+D55</f>
        <v>322095415.29999995</v>
      </c>
      <c r="E7" s="62">
        <f>E9+E18+E20+E24+E30+E36+E41+E44+E46+E50+E53+E55+E34</f>
        <v>291003515.30000001</v>
      </c>
      <c r="F7" s="62">
        <f>F9+F18+F20+F24+F30+F36+F41+F44+F46+F50+F53+F55+F34</f>
        <v>63270200.000000007</v>
      </c>
      <c r="G7" s="62">
        <f>G9+G18+G20+G24+G30+G36+G41+G44+G46+G50+G53+G55+G34</f>
        <v>42178309.540000007</v>
      </c>
      <c r="H7" s="62">
        <f>H9+H18+H20+H24+H30+H36+H41+H44+H46+H50+H53+H55+H34</f>
        <v>38828050.210000001</v>
      </c>
      <c r="I7" s="62">
        <f>I9+I18+I20+I24+I30+I36+I41+I44+I46+I50+I53+I55+I34</f>
        <v>8132555.5199999996</v>
      </c>
      <c r="J7" s="62">
        <f>G7/D7*100</f>
        <v>13.09497358126476</v>
      </c>
      <c r="K7" s="62">
        <f>H7/E7*100</f>
        <v>13.342811398677284</v>
      </c>
      <c r="L7" s="62">
        <f>I7/F7*100</f>
        <v>12.853690236477835</v>
      </c>
      <c r="M7" s="7"/>
    </row>
    <row r="8" spans="1:13" ht="30" customHeight="1">
      <c r="A8" s="38" t="s">
        <v>22</v>
      </c>
      <c r="B8" s="39"/>
      <c r="C8" s="40"/>
      <c r="D8" s="40"/>
      <c r="E8" s="40"/>
      <c r="F8" s="40"/>
      <c r="G8" s="40"/>
      <c r="H8" s="40"/>
      <c r="I8" s="40"/>
      <c r="J8" s="40"/>
      <c r="K8" s="40"/>
      <c r="L8" s="40"/>
      <c r="M8" s="7"/>
    </row>
    <row r="9" spans="1:13" ht="28.5" customHeight="1">
      <c r="A9" s="59" t="s">
        <v>233</v>
      </c>
      <c r="B9" s="60" t="s">
        <v>234</v>
      </c>
      <c r="C9" s="61" t="s">
        <v>235</v>
      </c>
      <c r="D9" s="62">
        <f t="shared" ref="D9:I9" si="0">SUM(D10:D17)</f>
        <v>77301618.349999994</v>
      </c>
      <c r="E9" s="62">
        <f t="shared" si="0"/>
        <v>52320500</v>
      </c>
      <c r="F9" s="62">
        <f t="shared" si="0"/>
        <v>24981118.350000001</v>
      </c>
      <c r="G9" s="62">
        <f t="shared" si="0"/>
        <v>12358503.84</v>
      </c>
      <c r="H9" s="62">
        <f t="shared" si="0"/>
        <v>8464058.6699999999</v>
      </c>
      <c r="I9" s="62">
        <f t="shared" si="0"/>
        <v>3894445.17</v>
      </c>
      <c r="J9" s="62">
        <f t="shared" ref="J9:L12" si="1">G9/D9*100</f>
        <v>15.987380476362304</v>
      </c>
      <c r="K9" s="62">
        <f t="shared" si="1"/>
        <v>16.177327567588229</v>
      </c>
      <c r="L9" s="62">
        <f t="shared" si="1"/>
        <v>15.58955494080192</v>
      </c>
      <c r="M9" s="7"/>
    </row>
    <row r="10" spans="1:13" ht="25.5" customHeight="1">
      <c r="A10" s="69" t="s">
        <v>236</v>
      </c>
      <c r="B10" s="70" t="s">
        <v>234</v>
      </c>
      <c r="C10" s="71" t="s">
        <v>237</v>
      </c>
      <c r="D10" s="72">
        <v>5541900.3499999996</v>
      </c>
      <c r="E10" s="72">
        <v>1211100</v>
      </c>
      <c r="F10" s="72">
        <v>4330800.3499999996</v>
      </c>
      <c r="G10" s="72">
        <v>950887.83</v>
      </c>
      <c r="H10" s="72">
        <v>294148.06</v>
      </c>
      <c r="I10" s="72">
        <v>656739.77</v>
      </c>
      <c r="J10" s="29">
        <f t="shared" si="1"/>
        <v>17.158154603050559</v>
      </c>
      <c r="K10" s="29">
        <f t="shared" si="1"/>
        <v>24.287677318140531</v>
      </c>
      <c r="L10" s="29">
        <f t="shared" si="1"/>
        <v>15.164397268971314</v>
      </c>
      <c r="M10" s="7"/>
    </row>
    <row r="11" spans="1:13" ht="41.25" customHeight="1">
      <c r="A11" s="69" t="s">
        <v>238</v>
      </c>
      <c r="B11" s="70" t="s">
        <v>234</v>
      </c>
      <c r="C11" s="71" t="s">
        <v>239</v>
      </c>
      <c r="D11" s="72">
        <v>117000</v>
      </c>
      <c r="E11" s="72">
        <v>93000</v>
      </c>
      <c r="F11" s="72">
        <v>24000</v>
      </c>
      <c r="G11" s="72">
        <v>16460</v>
      </c>
      <c r="H11" s="72">
        <v>16460</v>
      </c>
      <c r="I11" s="72">
        <v>0</v>
      </c>
      <c r="J11" s="29">
        <f t="shared" si="1"/>
        <v>14.068376068376068</v>
      </c>
      <c r="K11" s="29">
        <f t="shared" si="1"/>
        <v>17.698924731182796</v>
      </c>
      <c r="L11" s="29">
        <f t="shared" si="1"/>
        <v>0</v>
      </c>
      <c r="M11" s="7"/>
    </row>
    <row r="12" spans="1:13" ht="51" customHeight="1">
      <c r="A12" s="69" t="s">
        <v>240</v>
      </c>
      <c r="B12" s="70" t="s">
        <v>234</v>
      </c>
      <c r="C12" s="71" t="s">
        <v>241</v>
      </c>
      <c r="D12" s="72">
        <v>42132118</v>
      </c>
      <c r="E12" s="72">
        <v>21574300</v>
      </c>
      <c r="F12" s="72">
        <v>20557818</v>
      </c>
      <c r="G12" s="72">
        <v>6185275.7599999998</v>
      </c>
      <c r="H12" s="72">
        <v>2947570.36</v>
      </c>
      <c r="I12" s="72">
        <v>3237705.4</v>
      </c>
      <c r="J12" s="29">
        <f t="shared" si="1"/>
        <v>14.68066656416371</v>
      </c>
      <c r="K12" s="29">
        <f t="shared" si="1"/>
        <v>13.662414817630236</v>
      </c>
      <c r="L12" s="29">
        <f t="shared" si="1"/>
        <v>15.749265802430978</v>
      </c>
      <c r="M12" s="7"/>
    </row>
    <row r="13" spans="1:13" ht="15" customHeight="1">
      <c r="A13" s="69" t="s">
        <v>242</v>
      </c>
      <c r="B13" s="70" t="s">
        <v>234</v>
      </c>
      <c r="C13" s="71" t="s">
        <v>243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29"/>
      <c r="K13" s="29"/>
      <c r="L13" s="29"/>
      <c r="M13" s="7"/>
    </row>
    <row r="14" spans="1:13" ht="38.25" customHeight="1">
      <c r="A14" s="69" t="s">
        <v>244</v>
      </c>
      <c r="B14" s="70" t="s">
        <v>234</v>
      </c>
      <c r="C14" s="71" t="s">
        <v>245</v>
      </c>
      <c r="D14" s="72">
        <v>7955400</v>
      </c>
      <c r="E14" s="72">
        <v>7955400</v>
      </c>
      <c r="F14" s="72">
        <v>0</v>
      </c>
      <c r="G14" s="72">
        <v>1738053.03</v>
      </c>
      <c r="H14" s="72">
        <v>1738053.03</v>
      </c>
      <c r="I14" s="72">
        <v>0</v>
      </c>
      <c r="J14" s="29">
        <f>G14/D14*100</f>
        <v>21.847462478316615</v>
      </c>
      <c r="K14" s="29">
        <f>H14/E14*100</f>
        <v>21.847462478316615</v>
      </c>
      <c r="L14" s="29" t="e">
        <f>I14/F14*100</f>
        <v>#DIV/0!</v>
      </c>
      <c r="M14" s="7"/>
    </row>
    <row r="15" spans="1:13" ht="15" customHeight="1">
      <c r="A15" s="69" t="s">
        <v>246</v>
      </c>
      <c r="B15" s="70" t="s">
        <v>234</v>
      </c>
      <c r="C15" s="71" t="s">
        <v>247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29"/>
      <c r="K15" s="29"/>
      <c r="L15" s="29"/>
      <c r="M15" s="7"/>
    </row>
    <row r="16" spans="1:13" ht="15" customHeight="1">
      <c r="A16" s="69" t="s">
        <v>248</v>
      </c>
      <c r="B16" s="70" t="s">
        <v>234</v>
      </c>
      <c r="C16" s="71" t="s">
        <v>249</v>
      </c>
      <c r="D16" s="72">
        <v>115000</v>
      </c>
      <c r="E16" s="72">
        <v>50000</v>
      </c>
      <c r="F16" s="72">
        <v>65000</v>
      </c>
      <c r="G16" s="72">
        <v>0</v>
      </c>
      <c r="H16" s="72">
        <v>0</v>
      </c>
      <c r="I16" s="72">
        <v>0</v>
      </c>
      <c r="J16" s="72"/>
      <c r="K16" s="72"/>
      <c r="L16" s="72"/>
      <c r="M16" s="7"/>
    </row>
    <row r="17" spans="1:13" ht="15" customHeight="1">
      <c r="A17" s="69" t="s">
        <v>250</v>
      </c>
      <c r="B17" s="70" t="s">
        <v>234</v>
      </c>
      <c r="C17" s="71" t="s">
        <v>251</v>
      </c>
      <c r="D17" s="72">
        <v>21440200</v>
      </c>
      <c r="E17" s="72">
        <v>21436700</v>
      </c>
      <c r="F17" s="72">
        <v>3500</v>
      </c>
      <c r="G17" s="72">
        <v>3467827.22</v>
      </c>
      <c r="H17" s="72">
        <v>3467827.22</v>
      </c>
      <c r="I17" s="72">
        <v>0</v>
      </c>
      <c r="J17" s="29">
        <f t="shared" ref="J17:J56" si="2">G17/D17*100</f>
        <v>16.174416376712905</v>
      </c>
      <c r="K17" s="29">
        <f t="shared" ref="K17:K56" si="3">H17/E17*100</f>
        <v>16.177057196303537</v>
      </c>
      <c r="L17" s="29">
        <f t="shared" ref="L17:L56" si="4">I17/F17*100</f>
        <v>0</v>
      </c>
      <c r="M17" s="7"/>
    </row>
    <row r="18" spans="1:13" ht="15" customHeight="1">
      <c r="A18" s="59" t="s">
        <v>252</v>
      </c>
      <c r="B18" s="60" t="s">
        <v>234</v>
      </c>
      <c r="C18" s="61" t="s">
        <v>253</v>
      </c>
      <c r="D18" s="62">
        <f>D19</f>
        <v>560900</v>
      </c>
      <c r="E18" s="62">
        <v>0</v>
      </c>
      <c r="F18" s="62">
        <f>F19</f>
        <v>560900</v>
      </c>
      <c r="G18" s="62">
        <f>G19</f>
        <v>40717.660000000003</v>
      </c>
      <c r="H18" s="62">
        <v>0</v>
      </c>
      <c r="I18" s="62">
        <f>I19</f>
        <v>40717.660000000003</v>
      </c>
      <c r="J18" s="62">
        <f t="shared" si="2"/>
        <v>7.2593439115706913</v>
      </c>
      <c r="K18" s="62" t="e">
        <f t="shared" si="3"/>
        <v>#DIV/0!</v>
      </c>
      <c r="L18" s="62">
        <f t="shared" si="4"/>
        <v>7.2593439115706913</v>
      </c>
      <c r="M18" s="7"/>
    </row>
    <row r="19" spans="1:13" ht="15" customHeight="1">
      <c r="A19" s="69" t="s">
        <v>254</v>
      </c>
      <c r="B19" s="70" t="s">
        <v>234</v>
      </c>
      <c r="C19" s="71" t="s">
        <v>255</v>
      </c>
      <c r="D19" s="72">
        <v>560900</v>
      </c>
      <c r="E19" s="72">
        <v>0</v>
      </c>
      <c r="F19" s="72">
        <v>560900</v>
      </c>
      <c r="G19" s="72">
        <v>40717.660000000003</v>
      </c>
      <c r="H19" s="72">
        <v>0</v>
      </c>
      <c r="I19" s="72">
        <v>40717.660000000003</v>
      </c>
      <c r="J19" s="29">
        <f t="shared" si="2"/>
        <v>7.2593439115706913</v>
      </c>
      <c r="K19" s="29" t="e">
        <f t="shared" si="3"/>
        <v>#DIV/0!</v>
      </c>
      <c r="L19" s="29">
        <f t="shared" si="4"/>
        <v>7.2593439115706913</v>
      </c>
      <c r="M19" s="7"/>
    </row>
    <row r="20" spans="1:13" ht="25.5" customHeight="1">
      <c r="A20" s="59" t="s">
        <v>256</v>
      </c>
      <c r="B20" s="60" t="s">
        <v>234</v>
      </c>
      <c r="C20" s="61" t="s">
        <v>257</v>
      </c>
      <c r="D20" s="62">
        <f>D22+D23+D21</f>
        <v>3446000</v>
      </c>
      <c r="E20" s="62">
        <v>1561000</v>
      </c>
      <c r="F20" s="62">
        <f>F22+F23+F21</f>
        <v>1885000</v>
      </c>
      <c r="G20" s="62">
        <f>G22+G23+G21</f>
        <v>288609.28999999998</v>
      </c>
      <c r="H20" s="62">
        <v>248009.29</v>
      </c>
      <c r="I20" s="62">
        <f>I22+I23+I21</f>
        <v>40600</v>
      </c>
      <c r="J20" s="62">
        <f t="shared" si="2"/>
        <v>8.3751970400464302</v>
      </c>
      <c r="K20" s="62">
        <f t="shared" si="3"/>
        <v>15.887846893017295</v>
      </c>
      <c r="L20" s="62">
        <f t="shared" si="4"/>
        <v>2.1538461538461537</v>
      </c>
      <c r="M20" s="7"/>
    </row>
    <row r="21" spans="1:13" ht="25.5" customHeight="1">
      <c r="A21" s="69" t="s">
        <v>383</v>
      </c>
      <c r="B21" s="70" t="s">
        <v>234</v>
      </c>
      <c r="C21" s="71" t="s">
        <v>384</v>
      </c>
      <c r="D21" s="72">
        <v>40000</v>
      </c>
      <c r="E21" s="72">
        <v>40000</v>
      </c>
      <c r="F21" s="72">
        <v>0</v>
      </c>
      <c r="G21" s="72">
        <v>0</v>
      </c>
      <c r="H21" s="72">
        <v>0</v>
      </c>
      <c r="I21" s="72">
        <v>0</v>
      </c>
      <c r="J21" s="29">
        <f t="shared" si="2"/>
        <v>0</v>
      </c>
      <c r="K21" s="29">
        <f t="shared" si="3"/>
        <v>0</v>
      </c>
      <c r="L21" s="29" t="e">
        <f t="shared" si="4"/>
        <v>#DIV/0!</v>
      </c>
      <c r="M21" s="7"/>
    </row>
    <row r="22" spans="1:13" ht="38.25" customHeight="1">
      <c r="A22" s="69" t="s">
        <v>258</v>
      </c>
      <c r="B22" s="70" t="s">
        <v>234</v>
      </c>
      <c r="C22" s="71" t="s">
        <v>259</v>
      </c>
      <c r="D22" s="72">
        <v>2416000</v>
      </c>
      <c r="E22" s="72">
        <v>1521000</v>
      </c>
      <c r="F22" s="72">
        <v>895000</v>
      </c>
      <c r="G22" s="72">
        <v>268009.28999999998</v>
      </c>
      <c r="H22" s="72">
        <v>248009.29</v>
      </c>
      <c r="I22" s="72">
        <v>20000</v>
      </c>
      <c r="J22" s="29">
        <f t="shared" si="2"/>
        <v>11.093099751655629</v>
      </c>
      <c r="K22" s="29">
        <f t="shared" si="3"/>
        <v>16.305673241288627</v>
      </c>
      <c r="L22" s="29">
        <f t="shared" si="4"/>
        <v>2.2346368715083798</v>
      </c>
      <c r="M22" s="7"/>
    </row>
    <row r="23" spans="1:13" ht="15" customHeight="1">
      <c r="A23" s="69" t="s">
        <v>260</v>
      </c>
      <c r="B23" s="70" t="s">
        <v>234</v>
      </c>
      <c r="C23" s="71" t="s">
        <v>261</v>
      </c>
      <c r="D23" s="72">
        <v>990000</v>
      </c>
      <c r="E23" s="72">
        <v>0</v>
      </c>
      <c r="F23" s="72">
        <v>990000</v>
      </c>
      <c r="G23" s="72">
        <v>20600</v>
      </c>
      <c r="H23" s="72">
        <v>0</v>
      </c>
      <c r="I23" s="72">
        <v>20600</v>
      </c>
      <c r="J23" s="29">
        <f t="shared" si="2"/>
        <v>2.0808080808080809</v>
      </c>
      <c r="K23" s="29" t="e">
        <f t="shared" si="3"/>
        <v>#DIV/0!</v>
      </c>
      <c r="L23" s="29">
        <f t="shared" si="4"/>
        <v>2.0808080808080809</v>
      </c>
      <c r="M23" s="7"/>
    </row>
    <row r="24" spans="1:13" ht="15" customHeight="1">
      <c r="A24" s="59" t="s">
        <v>262</v>
      </c>
      <c r="B24" s="60" t="s">
        <v>234</v>
      </c>
      <c r="C24" s="61" t="s">
        <v>263</v>
      </c>
      <c r="D24" s="62">
        <f t="shared" ref="D24:I24" si="5">D25+D26+D27+D28+D29</f>
        <v>8135914</v>
      </c>
      <c r="E24" s="62">
        <f t="shared" si="5"/>
        <v>4365600</v>
      </c>
      <c r="F24" s="62">
        <f t="shared" si="5"/>
        <v>3770314</v>
      </c>
      <c r="G24" s="62">
        <f t="shared" si="5"/>
        <v>146249.9</v>
      </c>
      <c r="H24" s="62">
        <f t="shared" si="5"/>
        <v>6249.9</v>
      </c>
      <c r="I24" s="62">
        <f t="shared" si="5"/>
        <v>140000</v>
      </c>
      <c r="J24" s="62">
        <f t="shared" si="2"/>
        <v>1.7975841435885382</v>
      </c>
      <c r="K24" s="62">
        <f t="shared" si="3"/>
        <v>0.1431624518966465</v>
      </c>
      <c r="L24" s="62">
        <f t="shared" si="4"/>
        <v>3.713218580733594</v>
      </c>
      <c r="M24" s="7"/>
    </row>
    <row r="25" spans="1:13" ht="15" customHeight="1">
      <c r="A25" s="69" t="s">
        <v>264</v>
      </c>
      <c r="B25" s="70" t="s">
        <v>234</v>
      </c>
      <c r="C25" s="71" t="s">
        <v>265</v>
      </c>
      <c r="D25" s="72">
        <v>132700</v>
      </c>
      <c r="E25" s="72">
        <v>43800</v>
      </c>
      <c r="F25" s="72">
        <v>88900</v>
      </c>
      <c r="G25" s="72">
        <v>6249.9</v>
      </c>
      <c r="H25" s="72">
        <v>6249.9</v>
      </c>
      <c r="I25" s="72">
        <v>0</v>
      </c>
      <c r="J25" s="29">
        <f t="shared" si="2"/>
        <v>4.7097965335342877</v>
      </c>
      <c r="K25" s="29">
        <f t="shared" si="3"/>
        <v>14.269178082191781</v>
      </c>
      <c r="L25" s="29">
        <f t="shared" si="4"/>
        <v>0</v>
      </c>
      <c r="M25" s="7"/>
    </row>
    <row r="26" spans="1:13" ht="15" customHeight="1">
      <c r="A26" s="69" t="s">
        <v>266</v>
      </c>
      <c r="B26" s="70" t="s">
        <v>234</v>
      </c>
      <c r="C26" s="71" t="s">
        <v>267</v>
      </c>
      <c r="D26" s="72">
        <v>80500</v>
      </c>
      <c r="E26" s="72">
        <v>80500</v>
      </c>
      <c r="F26" s="72">
        <v>0</v>
      </c>
      <c r="G26" s="72">
        <v>0</v>
      </c>
      <c r="H26" s="72">
        <v>0</v>
      </c>
      <c r="I26" s="72">
        <v>0</v>
      </c>
      <c r="J26" s="29">
        <f t="shared" si="2"/>
        <v>0</v>
      </c>
      <c r="K26" s="29">
        <f t="shared" si="3"/>
        <v>0</v>
      </c>
      <c r="L26" s="29" t="e">
        <f t="shared" si="4"/>
        <v>#DIV/0!</v>
      </c>
      <c r="M26" s="7"/>
    </row>
    <row r="27" spans="1:13" ht="15" customHeight="1">
      <c r="A27" s="69" t="s">
        <v>268</v>
      </c>
      <c r="B27" s="70" t="s">
        <v>234</v>
      </c>
      <c r="C27" s="71" t="s">
        <v>269</v>
      </c>
      <c r="D27" s="72">
        <v>400000</v>
      </c>
      <c r="E27" s="72">
        <v>0</v>
      </c>
      <c r="F27" s="72">
        <v>400000</v>
      </c>
      <c r="G27" s="72">
        <v>0</v>
      </c>
      <c r="H27" s="72">
        <v>0</v>
      </c>
      <c r="I27" s="72">
        <v>0</v>
      </c>
      <c r="J27" s="29">
        <f t="shared" si="2"/>
        <v>0</v>
      </c>
      <c r="K27" s="29" t="e">
        <f t="shared" si="3"/>
        <v>#DIV/0!</v>
      </c>
      <c r="L27" s="29">
        <f t="shared" si="4"/>
        <v>0</v>
      </c>
      <c r="M27" s="7"/>
    </row>
    <row r="28" spans="1:13" ht="15" customHeight="1">
      <c r="A28" s="69" t="s">
        <v>270</v>
      </c>
      <c r="B28" s="70" t="s">
        <v>234</v>
      </c>
      <c r="C28" s="71" t="s">
        <v>271</v>
      </c>
      <c r="D28" s="72">
        <v>6987414</v>
      </c>
      <c r="E28" s="72">
        <v>3916000</v>
      </c>
      <c r="F28" s="72">
        <v>3071414</v>
      </c>
      <c r="G28" s="72">
        <v>140000</v>
      </c>
      <c r="H28" s="72">
        <v>0</v>
      </c>
      <c r="I28" s="72">
        <v>140000</v>
      </c>
      <c r="J28" s="29">
        <f t="shared" si="2"/>
        <v>2.0036024772541028</v>
      </c>
      <c r="K28" s="29">
        <f t="shared" si="3"/>
        <v>0</v>
      </c>
      <c r="L28" s="29">
        <f t="shared" si="4"/>
        <v>4.558161159648292</v>
      </c>
      <c r="M28" s="7"/>
    </row>
    <row r="29" spans="1:13" ht="15" customHeight="1">
      <c r="A29" s="69" t="s">
        <v>272</v>
      </c>
      <c r="B29" s="70" t="s">
        <v>234</v>
      </c>
      <c r="C29" s="71" t="s">
        <v>273</v>
      </c>
      <c r="D29" s="72">
        <v>535300</v>
      </c>
      <c r="E29" s="72">
        <v>325300</v>
      </c>
      <c r="F29" s="72">
        <v>210000</v>
      </c>
      <c r="G29" s="72">
        <v>0</v>
      </c>
      <c r="H29" s="72">
        <v>0</v>
      </c>
      <c r="I29" s="72">
        <v>0</v>
      </c>
      <c r="J29" s="29">
        <f t="shared" si="2"/>
        <v>0</v>
      </c>
      <c r="K29" s="29">
        <f t="shared" si="3"/>
        <v>0</v>
      </c>
      <c r="L29" s="29">
        <f t="shared" si="4"/>
        <v>0</v>
      </c>
      <c r="M29" s="7"/>
    </row>
    <row r="30" spans="1:13" ht="15" customHeight="1">
      <c r="A30" s="59" t="s">
        <v>274</v>
      </c>
      <c r="B30" s="60" t="s">
        <v>234</v>
      </c>
      <c r="C30" s="61" t="s">
        <v>275</v>
      </c>
      <c r="D30" s="62">
        <f t="shared" ref="D30:I30" si="6">D31+D32+D33</f>
        <v>20813906.629999999</v>
      </c>
      <c r="E30" s="62">
        <f t="shared" si="6"/>
        <v>0</v>
      </c>
      <c r="F30" s="62">
        <f t="shared" si="6"/>
        <v>20813906.629999999</v>
      </c>
      <c r="G30" s="62">
        <f t="shared" si="6"/>
        <v>2812936.6999999997</v>
      </c>
      <c r="H30" s="62">
        <f t="shared" si="6"/>
        <v>0</v>
      </c>
      <c r="I30" s="62">
        <f t="shared" si="6"/>
        <v>2812936.6999999997</v>
      </c>
      <c r="J30" s="62">
        <f t="shared" si="2"/>
        <v>13.514698369721668</v>
      </c>
      <c r="K30" s="62" t="e">
        <f t="shared" si="3"/>
        <v>#DIV/0!</v>
      </c>
      <c r="L30" s="62">
        <f t="shared" si="4"/>
        <v>13.514698369721668</v>
      </c>
      <c r="M30" s="7"/>
    </row>
    <row r="31" spans="1:13" ht="15" customHeight="1">
      <c r="A31" s="69" t="s">
        <v>276</v>
      </c>
      <c r="B31" s="70" t="s">
        <v>234</v>
      </c>
      <c r="C31" s="71" t="s">
        <v>277</v>
      </c>
      <c r="D31" s="72">
        <v>10423307</v>
      </c>
      <c r="E31" s="72">
        <v>0</v>
      </c>
      <c r="F31" s="72">
        <v>10423307</v>
      </c>
      <c r="G31" s="72">
        <v>1103283.6399999999</v>
      </c>
      <c r="H31" s="72">
        <v>0</v>
      </c>
      <c r="I31" s="72">
        <v>1103283.6399999999</v>
      </c>
      <c r="J31" s="29">
        <f t="shared" si="2"/>
        <v>10.584775446026869</v>
      </c>
      <c r="K31" s="29" t="e">
        <f t="shared" si="3"/>
        <v>#DIV/0!</v>
      </c>
      <c r="L31" s="29">
        <f t="shared" si="4"/>
        <v>10.584775446026869</v>
      </c>
      <c r="M31" s="7"/>
    </row>
    <row r="32" spans="1:13" ht="15" customHeight="1">
      <c r="A32" s="69" t="s">
        <v>278</v>
      </c>
      <c r="B32" s="70" t="s">
        <v>234</v>
      </c>
      <c r="C32" s="71" t="s">
        <v>279</v>
      </c>
      <c r="D32" s="72">
        <v>4820599.63</v>
      </c>
      <c r="E32" s="72">
        <v>0</v>
      </c>
      <c r="F32" s="72">
        <v>4820599.63</v>
      </c>
      <c r="G32" s="72">
        <v>1388885.74</v>
      </c>
      <c r="H32" s="72">
        <v>0</v>
      </c>
      <c r="I32" s="72">
        <v>1388885.74</v>
      </c>
      <c r="J32" s="29">
        <f t="shared" si="2"/>
        <v>28.81147256778095</v>
      </c>
      <c r="K32" s="29" t="e">
        <f t="shared" si="3"/>
        <v>#DIV/0!</v>
      </c>
      <c r="L32" s="29">
        <f t="shared" si="4"/>
        <v>28.81147256778095</v>
      </c>
      <c r="M32" s="7"/>
    </row>
    <row r="33" spans="1:13" ht="15" customHeight="1">
      <c r="A33" s="69" t="s">
        <v>280</v>
      </c>
      <c r="B33" s="70" t="s">
        <v>234</v>
      </c>
      <c r="C33" s="71" t="s">
        <v>281</v>
      </c>
      <c r="D33" s="72">
        <v>5570000</v>
      </c>
      <c r="E33" s="72">
        <v>0</v>
      </c>
      <c r="F33" s="72">
        <v>5570000</v>
      </c>
      <c r="G33" s="72">
        <v>320767.32</v>
      </c>
      <c r="H33" s="72">
        <v>0</v>
      </c>
      <c r="I33" s="72">
        <v>320767.32</v>
      </c>
      <c r="J33" s="29">
        <f t="shared" si="2"/>
        <v>5.7588387791741473</v>
      </c>
      <c r="K33" s="29" t="e">
        <f t="shared" si="3"/>
        <v>#DIV/0!</v>
      </c>
      <c r="L33" s="29">
        <f t="shared" si="4"/>
        <v>5.7588387791741473</v>
      </c>
      <c r="M33" s="7"/>
    </row>
    <row r="34" spans="1:13" ht="15" customHeight="1">
      <c r="A34" s="59" t="s">
        <v>392</v>
      </c>
      <c r="B34" s="60" t="s">
        <v>234</v>
      </c>
      <c r="C34" s="61" t="s">
        <v>394</v>
      </c>
      <c r="D34" s="62">
        <f>D35</f>
        <v>140000</v>
      </c>
      <c r="E34" s="62">
        <f>E35</f>
        <v>140000</v>
      </c>
      <c r="F34" s="62">
        <f>F35</f>
        <v>0</v>
      </c>
      <c r="G34" s="62">
        <f>G35</f>
        <v>0</v>
      </c>
      <c r="H34" s="62">
        <f>H35</f>
        <v>0</v>
      </c>
      <c r="I34" s="62"/>
      <c r="J34" s="62">
        <f t="shared" si="2"/>
        <v>0</v>
      </c>
      <c r="K34" s="62">
        <f t="shared" si="3"/>
        <v>0</v>
      </c>
      <c r="L34" s="62" t="e">
        <f t="shared" si="4"/>
        <v>#DIV/0!</v>
      </c>
      <c r="M34" s="7"/>
    </row>
    <row r="35" spans="1:13" ht="15" customHeight="1">
      <c r="A35" s="69" t="s">
        <v>393</v>
      </c>
      <c r="B35" s="70" t="s">
        <v>234</v>
      </c>
      <c r="C35" s="61" t="s">
        <v>395</v>
      </c>
      <c r="D35" s="72">
        <v>140000</v>
      </c>
      <c r="E35" s="72">
        <v>140000</v>
      </c>
      <c r="F35" s="72">
        <v>0</v>
      </c>
      <c r="G35" s="72">
        <v>0</v>
      </c>
      <c r="H35" s="72">
        <v>0</v>
      </c>
      <c r="I35" s="72">
        <v>0</v>
      </c>
      <c r="J35" s="29">
        <f t="shared" si="2"/>
        <v>0</v>
      </c>
      <c r="K35" s="29">
        <f t="shared" si="3"/>
        <v>0</v>
      </c>
      <c r="L35" s="29" t="e">
        <f t="shared" si="4"/>
        <v>#DIV/0!</v>
      </c>
      <c r="M35" s="7"/>
    </row>
    <row r="36" spans="1:13" ht="15" customHeight="1">
      <c r="A36" s="59" t="s">
        <v>282</v>
      </c>
      <c r="B36" s="60" t="s">
        <v>234</v>
      </c>
      <c r="C36" s="61" t="s">
        <v>283</v>
      </c>
      <c r="D36" s="62">
        <f>D37+D38+D39+D40</f>
        <v>172514015.30000001</v>
      </c>
      <c r="E36" s="62">
        <f>E37+E38+E39+E40</f>
        <v>172514015.30000001</v>
      </c>
      <c r="F36" s="62">
        <v>0</v>
      </c>
      <c r="G36" s="62">
        <f>G37+G38+G39+G40</f>
        <v>19384504.100000001</v>
      </c>
      <c r="H36" s="62">
        <f>H37+H38+H39+H40</f>
        <v>19384504.100000001</v>
      </c>
      <c r="I36" s="62">
        <v>0</v>
      </c>
      <c r="J36" s="62">
        <f t="shared" si="2"/>
        <v>11.236480738269618</v>
      </c>
      <c r="K36" s="62">
        <f t="shared" si="3"/>
        <v>11.236480738269618</v>
      </c>
      <c r="L36" s="62" t="e">
        <f t="shared" si="4"/>
        <v>#DIV/0!</v>
      </c>
      <c r="M36" s="7"/>
    </row>
    <row r="37" spans="1:13" ht="15" customHeight="1">
      <c r="A37" s="69" t="s">
        <v>284</v>
      </c>
      <c r="B37" s="70" t="s">
        <v>234</v>
      </c>
      <c r="C37" s="71" t="s">
        <v>285</v>
      </c>
      <c r="D37" s="72">
        <v>40128700</v>
      </c>
      <c r="E37" s="72">
        <v>40128700</v>
      </c>
      <c r="F37" s="72">
        <v>0</v>
      </c>
      <c r="G37" s="72">
        <v>3863548.97</v>
      </c>
      <c r="H37" s="72">
        <v>3863548.97</v>
      </c>
      <c r="I37" s="72">
        <v>0</v>
      </c>
      <c r="J37" s="29">
        <f t="shared" si="2"/>
        <v>9.6278946738867699</v>
      </c>
      <c r="K37" s="29">
        <f t="shared" si="3"/>
        <v>9.6278946738867699</v>
      </c>
      <c r="L37" s="29" t="e">
        <f t="shared" si="4"/>
        <v>#DIV/0!</v>
      </c>
      <c r="M37" s="7"/>
    </row>
    <row r="38" spans="1:13" ht="15" customHeight="1">
      <c r="A38" s="69" t="s">
        <v>286</v>
      </c>
      <c r="B38" s="70" t="s">
        <v>234</v>
      </c>
      <c r="C38" s="71" t="s">
        <v>287</v>
      </c>
      <c r="D38" s="72">
        <v>118567815.3</v>
      </c>
      <c r="E38" s="72">
        <v>118567815.3</v>
      </c>
      <c r="F38" s="72">
        <v>0</v>
      </c>
      <c r="G38" s="72">
        <v>13427913.439999999</v>
      </c>
      <c r="H38" s="72">
        <v>13427913.439999999</v>
      </c>
      <c r="I38" s="72">
        <v>0</v>
      </c>
      <c r="J38" s="29">
        <f t="shared" si="2"/>
        <v>11.325091388438528</v>
      </c>
      <c r="K38" s="29">
        <f t="shared" si="3"/>
        <v>11.325091388438528</v>
      </c>
      <c r="L38" s="29" t="e">
        <f t="shared" si="4"/>
        <v>#DIV/0!</v>
      </c>
      <c r="M38" s="7"/>
    </row>
    <row r="39" spans="1:13" ht="15" customHeight="1">
      <c r="A39" s="69" t="s">
        <v>288</v>
      </c>
      <c r="B39" s="70" t="s">
        <v>234</v>
      </c>
      <c r="C39" s="71" t="s">
        <v>289</v>
      </c>
      <c r="D39" s="72">
        <v>918000</v>
      </c>
      <c r="E39" s="72">
        <v>918000</v>
      </c>
      <c r="F39" s="72">
        <v>0</v>
      </c>
      <c r="G39" s="72">
        <v>5000</v>
      </c>
      <c r="H39" s="72">
        <v>5000</v>
      </c>
      <c r="I39" s="29">
        <v>0</v>
      </c>
      <c r="J39" s="29">
        <f t="shared" si="2"/>
        <v>0.54466230936819171</v>
      </c>
      <c r="K39" s="29">
        <f t="shared" si="3"/>
        <v>0.54466230936819171</v>
      </c>
      <c r="L39" s="29" t="e">
        <f t="shared" si="4"/>
        <v>#DIV/0!</v>
      </c>
      <c r="M39" s="7"/>
    </row>
    <row r="40" spans="1:13" ht="15" customHeight="1">
      <c r="A40" s="69" t="s">
        <v>290</v>
      </c>
      <c r="B40" s="70" t="s">
        <v>234</v>
      </c>
      <c r="C40" s="71" t="s">
        <v>291</v>
      </c>
      <c r="D40" s="72">
        <v>12899500</v>
      </c>
      <c r="E40" s="72">
        <v>12899500</v>
      </c>
      <c r="F40" s="72">
        <v>0</v>
      </c>
      <c r="G40" s="72">
        <v>2088041.69</v>
      </c>
      <c r="H40" s="72">
        <v>2088041.69</v>
      </c>
      <c r="I40" s="29">
        <v>0</v>
      </c>
      <c r="J40" s="29">
        <f t="shared" si="2"/>
        <v>16.186997092910577</v>
      </c>
      <c r="K40" s="29">
        <f t="shared" si="3"/>
        <v>16.186997092910577</v>
      </c>
      <c r="L40" s="29" t="e">
        <f t="shared" si="4"/>
        <v>#DIV/0!</v>
      </c>
      <c r="M40" s="7"/>
    </row>
    <row r="41" spans="1:13" ht="15" customHeight="1">
      <c r="A41" s="59" t="s">
        <v>292</v>
      </c>
      <c r="B41" s="60" t="s">
        <v>234</v>
      </c>
      <c r="C41" s="61" t="s">
        <v>293</v>
      </c>
      <c r="D41" s="62">
        <f>D42+D43</f>
        <v>24274200</v>
      </c>
      <c r="E41" s="62">
        <f>E42+E43</f>
        <v>23554700</v>
      </c>
      <c r="F41" s="62">
        <f>F42+F43</f>
        <v>719500</v>
      </c>
      <c r="G41" s="62">
        <f>G42+G43</f>
        <v>3848828.41</v>
      </c>
      <c r="H41" s="62">
        <f>H42+H43</f>
        <v>3795658.6100000003</v>
      </c>
      <c r="I41" s="62">
        <v>53169.8</v>
      </c>
      <c r="J41" s="62">
        <f t="shared" si="2"/>
        <v>15.855634418436034</v>
      </c>
      <c r="K41" s="62">
        <f t="shared" si="3"/>
        <v>16.114230323459864</v>
      </c>
      <c r="L41" s="62">
        <f t="shared" si="4"/>
        <v>7.3898262682418352</v>
      </c>
      <c r="M41" s="7"/>
    </row>
    <row r="42" spans="1:13" ht="15" customHeight="1">
      <c r="A42" s="69" t="s">
        <v>294</v>
      </c>
      <c r="B42" s="70" t="s">
        <v>234</v>
      </c>
      <c r="C42" s="71" t="s">
        <v>295</v>
      </c>
      <c r="D42" s="72">
        <v>21021600</v>
      </c>
      <c r="E42" s="72">
        <v>20302100</v>
      </c>
      <c r="F42" s="72">
        <v>719500</v>
      </c>
      <c r="G42" s="72">
        <v>3285665.92</v>
      </c>
      <c r="H42" s="72">
        <v>3232496.12</v>
      </c>
      <c r="I42" s="72">
        <v>53169.8</v>
      </c>
      <c r="J42" s="29">
        <f t="shared" si="2"/>
        <v>15.62995166875975</v>
      </c>
      <c r="K42" s="29">
        <f t="shared" si="3"/>
        <v>15.921979105609765</v>
      </c>
      <c r="L42" s="29">
        <f t="shared" si="4"/>
        <v>7.3898262682418352</v>
      </c>
      <c r="M42" s="7"/>
    </row>
    <row r="43" spans="1:13" ht="15" customHeight="1">
      <c r="A43" s="69" t="s">
        <v>296</v>
      </c>
      <c r="B43" s="70" t="s">
        <v>234</v>
      </c>
      <c r="C43" s="71" t="s">
        <v>297</v>
      </c>
      <c r="D43" s="72">
        <v>3252600</v>
      </c>
      <c r="E43" s="72">
        <v>3252600</v>
      </c>
      <c r="F43" s="72">
        <v>0</v>
      </c>
      <c r="G43" s="72">
        <v>563162.49</v>
      </c>
      <c r="H43" s="72">
        <v>563162.49</v>
      </c>
      <c r="I43" s="72">
        <v>0</v>
      </c>
      <c r="J43" s="29">
        <f t="shared" si="2"/>
        <v>17.31422523519646</v>
      </c>
      <c r="K43" s="29">
        <f t="shared" si="3"/>
        <v>17.31422523519646</v>
      </c>
      <c r="L43" s="29" t="e">
        <f t="shared" si="4"/>
        <v>#DIV/0!</v>
      </c>
      <c r="M43" s="7"/>
    </row>
    <row r="44" spans="1:13" ht="15" customHeight="1">
      <c r="A44" s="59" t="s">
        <v>388</v>
      </c>
      <c r="B44" s="60" t="s">
        <v>234</v>
      </c>
      <c r="C44" s="61" t="s">
        <v>390</v>
      </c>
      <c r="D44" s="73">
        <f t="shared" ref="D44:I44" si="7">D45</f>
        <v>40000</v>
      </c>
      <c r="E44" s="73">
        <f t="shared" si="7"/>
        <v>40000</v>
      </c>
      <c r="F44" s="73">
        <f t="shared" si="7"/>
        <v>0</v>
      </c>
      <c r="G44" s="73">
        <f t="shared" si="7"/>
        <v>0</v>
      </c>
      <c r="H44" s="73">
        <f t="shared" si="7"/>
        <v>0</v>
      </c>
      <c r="I44" s="73">
        <f t="shared" si="7"/>
        <v>0</v>
      </c>
      <c r="J44" s="62">
        <f t="shared" si="2"/>
        <v>0</v>
      </c>
      <c r="K44" s="62">
        <f t="shared" si="3"/>
        <v>0</v>
      </c>
      <c r="L44" s="62" t="e">
        <f t="shared" si="4"/>
        <v>#DIV/0!</v>
      </c>
      <c r="M44" s="7"/>
    </row>
    <row r="45" spans="1:13" ht="15" customHeight="1">
      <c r="A45" s="69" t="s">
        <v>389</v>
      </c>
      <c r="B45" s="70" t="s">
        <v>234</v>
      </c>
      <c r="C45" s="71" t="s">
        <v>391</v>
      </c>
      <c r="D45" s="72">
        <v>40000</v>
      </c>
      <c r="E45" s="72">
        <v>40000</v>
      </c>
      <c r="F45" s="72">
        <v>0</v>
      </c>
      <c r="G45" s="72">
        <v>0</v>
      </c>
      <c r="H45" s="72">
        <v>0</v>
      </c>
      <c r="I45" s="72">
        <v>0</v>
      </c>
      <c r="J45" s="29">
        <f t="shared" si="2"/>
        <v>0</v>
      </c>
      <c r="K45" s="29">
        <f t="shared" si="3"/>
        <v>0</v>
      </c>
      <c r="L45" s="29" t="e">
        <f t="shared" si="4"/>
        <v>#DIV/0!</v>
      </c>
      <c r="M45" s="7"/>
    </row>
    <row r="46" spans="1:13" ht="15" customHeight="1">
      <c r="A46" s="59" t="s">
        <v>298</v>
      </c>
      <c r="B46" s="60" t="s">
        <v>234</v>
      </c>
      <c r="C46" s="61" t="s">
        <v>299</v>
      </c>
      <c r="D46" s="62">
        <f t="shared" ref="D46:I46" si="8">SUM(D47:D49)</f>
        <v>14029261.02</v>
      </c>
      <c r="E46" s="62">
        <f t="shared" si="8"/>
        <v>13368600</v>
      </c>
      <c r="F46" s="62">
        <f t="shared" si="8"/>
        <v>660661.02</v>
      </c>
      <c r="G46" s="62">
        <f t="shared" si="8"/>
        <v>3252959.64</v>
      </c>
      <c r="H46" s="62">
        <f t="shared" si="8"/>
        <v>3152319.64</v>
      </c>
      <c r="I46" s="62">
        <f t="shared" si="8"/>
        <v>100640</v>
      </c>
      <c r="J46" s="62">
        <f t="shared" si="2"/>
        <v>23.18696355683031</v>
      </c>
      <c r="K46" s="62">
        <f t="shared" si="3"/>
        <v>23.580028125607768</v>
      </c>
      <c r="L46" s="62">
        <f t="shared" si="4"/>
        <v>15.233228078145128</v>
      </c>
      <c r="M46" s="7"/>
    </row>
    <row r="47" spans="1:13" ht="15" customHeight="1">
      <c r="A47" s="69" t="s">
        <v>300</v>
      </c>
      <c r="B47" s="70" t="s">
        <v>234</v>
      </c>
      <c r="C47" s="71" t="s">
        <v>301</v>
      </c>
      <c r="D47" s="72">
        <v>1960661.02</v>
      </c>
      <c r="E47" s="72">
        <v>1300000</v>
      </c>
      <c r="F47" s="72">
        <v>660661.02</v>
      </c>
      <c r="G47" s="72">
        <v>388922.7</v>
      </c>
      <c r="H47" s="72">
        <v>288282.7</v>
      </c>
      <c r="I47" s="72">
        <v>100640</v>
      </c>
      <c r="J47" s="29">
        <f t="shared" si="2"/>
        <v>19.836305002891322</v>
      </c>
      <c r="K47" s="29">
        <f t="shared" si="3"/>
        <v>22.175592307692309</v>
      </c>
      <c r="L47" s="29">
        <f t="shared" si="4"/>
        <v>15.233228078145128</v>
      </c>
      <c r="M47" s="7"/>
    </row>
    <row r="48" spans="1:13" ht="15" customHeight="1">
      <c r="A48" s="69" t="s">
        <v>302</v>
      </c>
      <c r="B48" s="70" t="s">
        <v>234</v>
      </c>
      <c r="C48" s="71" t="s">
        <v>303</v>
      </c>
      <c r="D48" s="72">
        <v>11173300</v>
      </c>
      <c r="E48" s="72">
        <v>11173300</v>
      </c>
      <c r="F48" s="72">
        <v>0</v>
      </c>
      <c r="G48" s="72">
        <v>2742267.4</v>
      </c>
      <c r="H48" s="72">
        <v>2742267.4</v>
      </c>
      <c r="I48" s="72">
        <v>0</v>
      </c>
      <c r="J48" s="29">
        <f t="shared" si="2"/>
        <v>24.54303920954418</v>
      </c>
      <c r="K48" s="29">
        <f t="shared" si="3"/>
        <v>24.54303920954418</v>
      </c>
      <c r="L48" s="29" t="e">
        <f t="shared" si="4"/>
        <v>#DIV/0!</v>
      </c>
      <c r="M48" s="7"/>
    </row>
    <row r="49" spans="1:13" ht="15" customHeight="1">
      <c r="A49" s="69" t="s">
        <v>304</v>
      </c>
      <c r="B49" s="70" t="s">
        <v>234</v>
      </c>
      <c r="C49" s="71" t="s">
        <v>305</v>
      </c>
      <c r="D49" s="72">
        <v>895300</v>
      </c>
      <c r="E49" s="72">
        <v>895300</v>
      </c>
      <c r="F49" s="72">
        <v>0</v>
      </c>
      <c r="G49" s="72">
        <v>121769.54</v>
      </c>
      <c r="H49" s="72">
        <v>121769.54</v>
      </c>
      <c r="I49" s="72">
        <v>0</v>
      </c>
      <c r="J49" s="29">
        <f t="shared" si="2"/>
        <v>13.600976209091925</v>
      </c>
      <c r="K49" s="29">
        <f t="shared" si="3"/>
        <v>13.600976209091925</v>
      </c>
      <c r="L49" s="29" t="e">
        <f t="shared" si="4"/>
        <v>#DIV/0!</v>
      </c>
      <c r="M49" s="7"/>
    </row>
    <row r="50" spans="1:13" ht="15" customHeight="1">
      <c r="A50" s="59" t="s">
        <v>306</v>
      </c>
      <c r="B50" s="60" t="s">
        <v>234</v>
      </c>
      <c r="C50" s="61" t="s">
        <v>307</v>
      </c>
      <c r="D50" s="62">
        <f t="shared" ref="D50:I50" si="9">D51+D52</f>
        <v>842900</v>
      </c>
      <c r="E50" s="62">
        <f t="shared" si="9"/>
        <v>360400</v>
      </c>
      <c r="F50" s="62">
        <f t="shared" si="9"/>
        <v>482500</v>
      </c>
      <c r="G50" s="62">
        <f t="shared" si="9"/>
        <v>45000</v>
      </c>
      <c r="H50" s="62">
        <f t="shared" si="9"/>
        <v>0</v>
      </c>
      <c r="I50" s="62">
        <f t="shared" si="9"/>
        <v>45000</v>
      </c>
      <c r="J50" s="62">
        <f t="shared" si="2"/>
        <v>5.3387115909360547</v>
      </c>
      <c r="K50" s="62">
        <f t="shared" si="3"/>
        <v>0</v>
      </c>
      <c r="L50" s="62">
        <f t="shared" si="4"/>
        <v>9.3264248704663206</v>
      </c>
      <c r="M50" s="7"/>
    </row>
    <row r="51" spans="1:13" ht="15" customHeight="1">
      <c r="A51" s="69" t="s">
        <v>308</v>
      </c>
      <c r="B51" s="70" t="s">
        <v>234</v>
      </c>
      <c r="C51" s="71" t="s">
        <v>309</v>
      </c>
      <c r="D51" s="72">
        <v>520400</v>
      </c>
      <c r="E51" s="72">
        <v>360400</v>
      </c>
      <c r="F51" s="72">
        <v>160000</v>
      </c>
      <c r="G51" s="72">
        <v>0</v>
      </c>
      <c r="H51" s="72">
        <v>0</v>
      </c>
      <c r="I51" s="72">
        <v>0</v>
      </c>
      <c r="J51" s="29">
        <f t="shared" si="2"/>
        <v>0</v>
      </c>
      <c r="K51" s="29">
        <f t="shared" si="3"/>
        <v>0</v>
      </c>
      <c r="L51" s="29">
        <f t="shared" si="4"/>
        <v>0</v>
      </c>
      <c r="M51" s="7"/>
    </row>
    <row r="52" spans="1:13" ht="25.5" customHeight="1">
      <c r="A52" s="69" t="s">
        <v>310</v>
      </c>
      <c r="B52" s="70" t="s">
        <v>234</v>
      </c>
      <c r="C52" s="71" t="s">
        <v>311</v>
      </c>
      <c r="D52" s="72">
        <v>322500</v>
      </c>
      <c r="E52" s="72">
        <v>0</v>
      </c>
      <c r="F52" s="72">
        <v>322500</v>
      </c>
      <c r="G52" s="72">
        <v>45000</v>
      </c>
      <c r="H52" s="72">
        <v>0</v>
      </c>
      <c r="I52" s="72">
        <v>45000</v>
      </c>
      <c r="J52" s="29">
        <f t="shared" si="2"/>
        <v>13.953488372093023</v>
      </c>
      <c r="K52" s="29" t="e">
        <f t="shared" si="3"/>
        <v>#DIV/0!</v>
      </c>
      <c r="L52" s="29">
        <f t="shared" si="4"/>
        <v>13.953488372093023</v>
      </c>
      <c r="M52" s="7"/>
    </row>
    <row r="53" spans="1:13" ht="51" customHeight="1">
      <c r="A53" s="59" t="s">
        <v>312</v>
      </c>
      <c r="B53" s="60" t="s">
        <v>234</v>
      </c>
      <c r="C53" s="61" t="s">
        <v>313</v>
      </c>
      <c r="D53" s="62">
        <f t="shared" ref="D53:I53" si="10">D54</f>
        <v>136700</v>
      </c>
      <c r="E53" s="62">
        <f t="shared" si="10"/>
        <v>136700</v>
      </c>
      <c r="F53" s="62">
        <f t="shared" si="10"/>
        <v>0</v>
      </c>
      <c r="G53" s="62">
        <f t="shared" si="10"/>
        <v>0</v>
      </c>
      <c r="H53" s="62">
        <f t="shared" si="10"/>
        <v>0</v>
      </c>
      <c r="I53" s="62">
        <f t="shared" si="10"/>
        <v>0</v>
      </c>
      <c r="J53" s="62">
        <f t="shared" si="2"/>
        <v>0</v>
      </c>
      <c r="K53" s="62">
        <f t="shared" si="3"/>
        <v>0</v>
      </c>
      <c r="L53" s="62" t="e">
        <f t="shared" si="4"/>
        <v>#DIV/0!</v>
      </c>
      <c r="M53" s="7"/>
    </row>
    <row r="54" spans="1:13" ht="25.5" customHeight="1">
      <c r="A54" s="69" t="s">
        <v>314</v>
      </c>
      <c r="B54" s="70" t="s">
        <v>234</v>
      </c>
      <c r="C54" s="71" t="s">
        <v>315</v>
      </c>
      <c r="D54" s="72">
        <v>136700</v>
      </c>
      <c r="E54" s="72">
        <v>136700</v>
      </c>
      <c r="F54" s="72">
        <v>0</v>
      </c>
      <c r="G54" s="72">
        <v>0</v>
      </c>
      <c r="H54" s="72">
        <v>0</v>
      </c>
      <c r="I54" s="72">
        <v>0</v>
      </c>
      <c r="J54" s="29">
        <f t="shared" si="2"/>
        <v>0</v>
      </c>
      <c r="K54" s="29">
        <f t="shared" si="3"/>
        <v>0</v>
      </c>
      <c r="L54" s="29" t="e">
        <f t="shared" si="4"/>
        <v>#DIV/0!</v>
      </c>
      <c r="M54" s="7"/>
    </row>
    <row r="55" spans="1:13" ht="46.5" customHeight="1">
      <c r="A55" s="59" t="s">
        <v>316</v>
      </c>
      <c r="B55" s="60" t="s">
        <v>234</v>
      </c>
      <c r="C55" s="61" t="s">
        <v>317</v>
      </c>
      <c r="D55" s="62">
        <f t="shared" ref="D55:I55" si="11">D56</f>
        <v>0</v>
      </c>
      <c r="E55" s="62">
        <f t="shared" si="11"/>
        <v>22642000</v>
      </c>
      <c r="F55" s="62">
        <f t="shared" si="11"/>
        <v>9396300</v>
      </c>
      <c r="G55" s="62">
        <f t="shared" si="11"/>
        <v>0</v>
      </c>
      <c r="H55" s="62">
        <f t="shared" si="11"/>
        <v>3777250</v>
      </c>
      <c r="I55" s="62">
        <f t="shared" si="11"/>
        <v>1005046.19</v>
      </c>
      <c r="J55" s="62" t="e">
        <f t="shared" si="2"/>
        <v>#DIV/0!</v>
      </c>
      <c r="K55" s="62">
        <f t="shared" si="3"/>
        <v>16.682492712657893</v>
      </c>
      <c r="L55" s="62">
        <f t="shared" si="4"/>
        <v>10.696190947500611</v>
      </c>
      <c r="M55" s="7"/>
    </row>
    <row r="56" spans="1:13" ht="15" customHeight="1" thickBot="1">
      <c r="A56" s="69" t="s">
        <v>318</v>
      </c>
      <c r="B56" s="70" t="s">
        <v>234</v>
      </c>
      <c r="C56" s="71" t="s">
        <v>319</v>
      </c>
      <c r="D56" s="72"/>
      <c r="E56" s="72">
        <v>22642000</v>
      </c>
      <c r="F56" s="72">
        <v>9396300</v>
      </c>
      <c r="G56" s="72"/>
      <c r="H56" s="72">
        <v>3777250</v>
      </c>
      <c r="I56" s="72">
        <v>1005046.19</v>
      </c>
      <c r="J56" s="29" t="e">
        <f t="shared" si="2"/>
        <v>#DIV/0!</v>
      </c>
      <c r="K56" s="29">
        <f t="shared" si="3"/>
        <v>16.682492712657893</v>
      </c>
      <c r="L56" s="29">
        <f t="shared" si="4"/>
        <v>10.696190947500611</v>
      </c>
      <c r="M56" s="7"/>
    </row>
    <row r="57" spans="1:13" ht="12.95" customHeight="1" thickBot="1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3"/>
    </row>
    <row r="58" spans="1:13" ht="54.75" customHeight="1" thickBot="1">
      <c r="A58" s="42" t="s">
        <v>320</v>
      </c>
      <c r="B58" s="43">
        <v>450</v>
      </c>
      <c r="C58" s="44" t="s">
        <v>20</v>
      </c>
      <c r="D58" s="45">
        <v>-10832115.300000001</v>
      </c>
      <c r="E58" s="45">
        <v>-10030015.300000001</v>
      </c>
      <c r="F58" s="45">
        <v>-942100</v>
      </c>
      <c r="G58" s="45">
        <v>-1218768.72</v>
      </c>
      <c r="H58" s="45">
        <v>-2829475.86</v>
      </c>
      <c r="I58" s="45">
        <v>1610707.14</v>
      </c>
      <c r="J58" s="45"/>
      <c r="K58" s="45"/>
      <c r="L58" s="45"/>
      <c r="M58" s="7"/>
    </row>
    <row r="59" spans="1:13" hidden="1">
      <c r="A59" s="8"/>
      <c r="B59" s="11"/>
      <c r="C59" s="11"/>
      <c r="D59" s="12"/>
      <c r="E59" s="12"/>
      <c r="F59" s="12"/>
      <c r="G59" s="12"/>
      <c r="H59" s="12"/>
      <c r="I59" s="12"/>
      <c r="J59" s="12"/>
      <c r="K59" s="12"/>
      <c r="L59" s="12"/>
      <c r="M59" s="3" t="s">
        <v>228</v>
      </c>
    </row>
  </sheetData>
  <mergeCells count="8">
    <mergeCell ref="J4:J5"/>
    <mergeCell ref="K4:K5"/>
    <mergeCell ref="L4:L5"/>
    <mergeCell ref="A4:A5"/>
    <mergeCell ref="B4:B5"/>
    <mergeCell ref="C4:C5"/>
    <mergeCell ref="D4:F4"/>
    <mergeCell ref="G4:I4"/>
  </mergeCells>
  <pageMargins left="0.78749999999999998" right="0.3152778" top="0.59027779999999996" bottom="0.39374999999999999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32"/>
  <sheetViews>
    <sheetView tabSelected="1" topLeftCell="A16" workbookViewId="0">
      <selection activeCell="G22" sqref="G22"/>
    </sheetView>
  </sheetViews>
  <sheetFormatPr defaultRowHeight="15"/>
  <cols>
    <col min="1" max="1" width="45.42578125" style="1" customWidth="1"/>
    <col min="2" max="2" width="5" style="1" customWidth="1"/>
    <col min="3" max="3" width="23.5703125" style="1" customWidth="1"/>
    <col min="4" max="4" width="18" style="1" customWidth="1"/>
    <col min="5" max="5" width="16.140625" style="1" customWidth="1"/>
    <col min="6" max="6" width="15.42578125" style="1" customWidth="1"/>
    <col min="7" max="7" width="16.5703125" style="1" customWidth="1"/>
    <col min="8" max="8" width="16.28515625" style="1" customWidth="1"/>
    <col min="9" max="9" width="15" style="1" customWidth="1"/>
    <col min="10" max="10" width="9.7109375" style="1" customWidth="1"/>
    <col min="11" max="16384" width="9.140625" style="1"/>
  </cols>
  <sheetData>
    <row r="1" spans="1:10" ht="10.5" customHeight="1">
      <c r="A1" s="14"/>
      <c r="B1" s="16"/>
      <c r="C1" s="15"/>
      <c r="D1" s="10"/>
      <c r="E1" s="10"/>
      <c r="F1" s="10"/>
      <c r="G1" s="10"/>
      <c r="H1" s="3"/>
      <c r="I1" s="3"/>
      <c r="J1" s="3"/>
    </row>
    <row r="2" spans="1:10" ht="14.1" customHeight="1">
      <c r="A2" s="82"/>
      <c r="B2" s="83"/>
      <c r="C2" s="83"/>
      <c r="D2" s="31" t="s">
        <v>372</v>
      </c>
      <c r="E2" s="31"/>
      <c r="F2" s="31"/>
      <c r="G2" s="46"/>
      <c r="H2" s="33"/>
      <c r="I2" s="33"/>
      <c r="J2" s="3"/>
    </row>
    <row r="3" spans="1:10" ht="14.1" customHeight="1">
      <c r="A3" s="47"/>
      <c r="B3" s="48"/>
      <c r="C3" s="36"/>
      <c r="D3" s="35"/>
      <c r="E3" s="35"/>
      <c r="F3" s="35"/>
      <c r="G3" s="35"/>
      <c r="H3" s="37"/>
      <c r="I3" s="37"/>
      <c r="J3" s="3"/>
    </row>
    <row r="4" spans="1:10" ht="11.45" customHeight="1">
      <c r="A4" s="75" t="s">
        <v>0</v>
      </c>
      <c r="B4" s="75" t="s">
        <v>1</v>
      </c>
      <c r="C4" s="75" t="s">
        <v>321</v>
      </c>
      <c r="D4" s="77" t="s">
        <v>3</v>
      </c>
      <c r="E4" s="78"/>
      <c r="F4" s="78"/>
      <c r="G4" s="78" t="s">
        <v>4</v>
      </c>
      <c r="H4" s="78"/>
      <c r="I4" s="78"/>
      <c r="J4" s="5"/>
    </row>
    <row r="5" spans="1:10" ht="131.25" customHeight="1">
      <c r="A5" s="76"/>
      <c r="B5" s="76"/>
      <c r="C5" s="76"/>
      <c r="D5" s="18" t="s">
        <v>5</v>
      </c>
      <c r="E5" s="18" t="s">
        <v>7</v>
      </c>
      <c r="F5" s="18" t="s">
        <v>8</v>
      </c>
      <c r="G5" s="18" t="s">
        <v>6</v>
      </c>
      <c r="H5" s="18" t="s">
        <v>7</v>
      </c>
      <c r="I5" s="18" t="s">
        <v>8</v>
      </c>
      <c r="J5" s="5"/>
    </row>
    <row r="6" spans="1:10" ht="11.45" customHeight="1" thickBot="1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5"/>
    </row>
    <row r="7" spans="1:10" ht="51.75" customHeight="1">
      <c r="A7" s="49" t="s">
        <v>322</v>
      </c>
      <c r="B7" s="20" t="s">
        <v>323</v>
      </c>
      <c r="C7" s="21" t="s">
        <v>20</v>
      </c>
      <c r="D7" s="22">
        <f>D9+D20</f>
        <v>-34311884.700000003</v>
      </c>
      <c r="E7" s="22">
        <f>E9+E20</f>
        <v>10030015.300000001</v>
      </c>
      <c r="F7" s="22">
        <v>942100</v>
      </c>
      <c r="G7" s="22">
        <f>G9+G20</f>
        <v>1218768.72</v>
      </c>
      <c r="H7" s="22">
        <f>H9+H20</f>
        <v>2829475.86</v>
      </c>
      <c r="I7" s="22">
        <f>I9+I20</f>
        <v>-1610707.14</v>
      </c>
      <c r="J7" s="7"/>
    </row>
    <row r="8" spans="1:10" ht="19.5" customHeight="1">
      <c r="A8" s="50" t="s">
        <v>324</v>
      </c>
      <c r="B8" s="24"/>
      <c r="C8" s="25"/>
      <c r="D8" s="25"/>
      <c r="E8" s="25"/>
      <c r="F8" s="25"/>
      <c r="G8" s="25"/>
      <c r="H8" s="51"/>
      <c r="I8" s="51"/>
      <c r="J8" s="7"/>
    </row>
    <row r="9" spans="1:10" ht="39.75" customHeight="1">
      <c r="A9" s="52" t="s">
        <v>325</v>
      </c>
      <c r="B9" s="53" t="s">
        <v>326</v>
      </c>
      <c r="C9" s="28" t="s">
        <v>20</v>
      </c>
      <c r="D9" s="29">
        <f>D11+D14</f>
        <v>1496000</v>
      </c>
      <c r="E9" s="29">
        <f>E11+E14</f>
        <v>1496000</v>
      </c>
      <c r="F9" s="29" t="s">
        <v>21</v>
      </c>
      <c r="G9" s="29">
        <v>-675000</v>
      </c>
      <c r="H9" s="29">
        <v>-675000</v>
      </c>
      <c r="I9" s="29"/>
      <c r="J9" s="7"/>
    </row>
    <row r="10" spans="1:10" ht="12.95" customHeight="1">
      <c r="A10" s="54" t="s">
        <v>327</v>
      </c>
      <c r="B10" s="24"/>
      <c r="C10" s="25"/>
      <c r="D10" s="25"/>
      <c r="E10" s="25"/>
      <c r="F10" s="25"/>
      <c r="G10" s="25"/>
      <c r="H10" s="25"/>
      <c r="I10" s="25"/>
      <c r="J10" s="7"/>
    </row>
    <row r="11" spans="1:10" ht="25.5" customHeight="1">
      <c r="A11" s="55" t="s">
        <v>328</v>
      </c>
      <c r="B11" s="56" t="s">
        <v>326</v>
      </c>
      <c r="C11" s="57" t="s">
        <v>329</v>
      </c>
      <c r="D11" s="29">
        <v>5394000</v>
      </c>
      <c r="E11" s="29">
        <v>5394000</v>
      </c>
      <c r="F11" s="29" t="s">
        <v>21</v>
      </c>
      <c r="G11" s="22" t="s">
        <v>21</v>
      </c>
      <c r="H11" s="22" t="s">
        <v>21</v>
      </c>
      <c r="I11" s="22" t="s">
        <v>21</v>
      </c>
      <c r="J11" s="7"/>
    </row>
    <row r="12" spans="1:10" ht="25.5" customHeight="1">
      <c r="A12" s="55" t="s">
        <v>330</v>
      </c>
      <c r="B12" s="56" t="s">
        <v>326</v>
      </c>
      <c r="C12" s="57" t="s">
        <v>331</v>
      </c>
      <c r="D12" s="29">
        <v>5394000</v>
      </c>
      <c r="E12" s="29">
        <v>5394000</v>
      </c>
      <c r="F12" s="29" t="s">
        <v>21</v>
      </c>
      <c r="G12" s="22" t="s">
        <v>21</v>
      </c>
      <c r="H12" s="22" t="s">
        <v>21</v>
      </c>
      <c r="I12" s="22" t="s">
        <v>21</v>
      </c>
      <c r="J12" s="7"/>
    </row>
    <row r="13" spans="1:10" ht="38.25" customHeight="1">
      <c r="A13" s="55" t="s">
        <v>332</v>
      </c>
      <c r="B13" s="56" t="s">
        <v>326</v>
      </c>
      <c r="C13" s="57" t="s">
        <v>333</v>
      </c>
      <c r="D13" s="29">
        <v>5394000</v>
      </c>
      <c r="E13" s="29">
        <v>5394000</v>
      </c>
      <c r="F13" s="29" t="s">
        <v>21</v>
      </c>
      <c r="G13" s="22" t="s">
        <v>21</v>
      </c>
      <c r="H13" s="22" t="s">
        <v>21</v>
      </c>
      <c r="I13" s="22" t="s">
        <v>21</v>
      </c>
      <c r="J13" s="7"/>
    </row>
    <row r="14" spans="1:10" ht="25.5" customHeight="1">
      <c r="A14" s="55" t="s">
        <v>334</v>
      </c>
      <c r="B14" s="56" t="s">
        <v>326</v>
      </c>
      <c r="C14" s="57" t="s">
        <v>335</v>
      </c>
      <c r="D14" s="29">
        <v>-3898000</v>
      </c>
      <c r="E14" s="29">
        <v>-3898000</v>
      </c>
      <c r="F14" s="29" t="s">
        <v>21</v>
      </c>
      <c r="G14" s="29">
        <v>-675000</v>
      </c>
      <c r="H14" s="29">
        <v>-675000</v>
      </c>
      <c r="I14" s="22" t="s">
        <v>21</v>
      </c>
      <c r="J14" s="7"/>
    </row>
    <row r="15" spans="1:10" ht="38.25" customHeight="1">
      <c r="A15" s="55" t="s">
        <v>336</v>
      </c>
      <c r="B15" s="56" t="s">
        <v>326</v>
      </c>
      <c r="C15" s="57" t="s">
        <v>337</v>
      </c>
      <c r="D15" s="29">
        <v>-3898000</v>
      </c>
      <c r="E15" s="29">
        <v>-3898000</v>
      </c>
      <c r="F15" s="29" t="s">
        <v>21</v>
      </c>
      <c r="G15" s="29">
        <v>-675000</v>
      </c>
      <c r="H15" s="29">
        <v>-675000</v>
      </c>
      <c r="I15" s="22" t="s">
        <v>21</v>
      </c>
      <c r="J15" s="7"/>
    </row>
    <row r="16" spans="1:10" ht="38.25" customHeight="1">
      <c r="A16" s="55" t="s">
        <v>338</v>
      </c>
      <c r="B16" s="56" t="s">
        <v>326</v>
      </c>
      <c r="C16" s="57" t="s">
        <v>339</v>
      </c>
      <c r="D16" s="29">
        <v>-3898000</v>
      </c>
      <c r="E16" s="29">
        <v>-3898000</v>
      </c>
      <c r="F16" s="29" t="s">
        <v>21</v>
      </c>
      <c r="G16" s="29">
        <v>-675000</v>
      </c>
      <c r="H16" s="29">
        <v>-675000</v>
      </c>
      <c r="I16" s="22" t="s">
        <v>21</v>
      </c>
      <c r="J16" s="7"/>
    </row>
    <row r="17" spans="1:10" ht="38.25" customHeight="1">
      <c r="A17" s="55" t="s">
        <v>340</v>
      </c>
      <c r="B17" s="56" t="s">
        <v>326</v>
      </c>
      <c r="C17" s="57" t="s">
        <v>341</v>
      </c>
      <c r="D17" s="29">
        <v>-3898000</v>
      </c>
      <c r="E17" s="29">
        <v>-3898000</v>
      </c>
      <c r="F17" s="29" t="s">
        <v>21</v>
      </c>
      <c r="G17" s="29">
        <v>-675000</v>
      </c>
      <c r="H17" s="29">
        <v>-675000</v>
      </c>
      <c r="I17" s="22" t="s">
        <v>21</v>
      </c>
      <c r="J17" s="7"/>
    </row>
    <row r="18" spans="1:10" ht="24.75" customHeight="1">
      <c r="A18" s="52" t="s">
        <v>342</v>
      </c>
      <c r="B18" s="53" t="s">
        <v>343</v>
      </c>
      <c r="C18" s="28" t="s">
        <v>20</v>
      </c>
      <c r="D18" s="29" t="s">
        <v>21</v>
      </c>
      <c r="E18" s="29" t="s">
        <v>21</v>
      </c>
      <c r="F18" s="29" t="s">
        <v>21</v>
      </c>
      <c r="G18" s="29" t="s">
        <v>21</v>
      </c>
      <c r="H18" s="29" t="s">
        <v>21</v>
      </c>
      <c r="I18" s="29" t="s">
        <v>21</v>
      </c>
      <c r="J18" s="7"/>
    </row>
    <row r="19" spans="1:10" ht="15" customHeight="1">
      <c r="A19" s="54" t="s">
        <v>327</v>
      </c>
      <c r="B19" s="24"/>
      <c r="C19" s="25"/>
      <c r="D19" s="25"/>
      <c r="E19" s="25"/>
      <c r="F19" s="25"/>
      <c r="G19" s="25"/>
      <c r="H19" s="25"/>
      <c r="I19" s="25"/>
      <c r="J19" s="7"/>
    </row>
    <row r="20" spans="1:10" ht="24.75" customHeight="1">
      <c r="A20" s="52" t="s">
        <v>344</v>
      </c>
      <c r="B20" s="53" t="s">
        <v>345</v>
      </c>
      <c r="C20" s="28" t="s">
        <v>20</v>
      </c>
      <c r="D20" s="29">
        <v>-35807884.700000003</v>
      </c>
      <c r="E20" s="29">
        <v>8534015.3000000007</v>
      </c>
      <c r="F20" s="29">
        <v>942100</v>
      </c>
      <c r="G20" s="29">
        <v>1893768.72</v>
      </c>
      <c r="H20" s="29">
        <v>3504475.86</v>
      </c>
      <c r="I20" s="29">
        <v>-1610707.14</v>
      </c>
      <c r="J20" s="7"/>
    </row>
    <row r="21" spans="1:10" ht="25.5" customHeight="1">
      <c r="A21" s="55" t="s">
        <v>346</v>
      </c>
      <c r="B21" s="56" t="s">
        <v>345</v>
      </c>
      <c r="C21" s="57" t="s">
        <v>347</v>
      </c>
      <c r="D21" s="29">
        <v>-35807884.700000003</v>
      </c>
      <c r="E21" s="29">
        <v>8534015.3000000007</v>
      </c>
      <c r="F21" s="29">
        <v>942100</v>
      </c>
      <c r="G21" s="29">
        <v>1893768.72</v>
      </c>
      <c r="H21" s="29">
        <v>3504475.86</v>
      </c>
      <c r="I21" s="29">
        <v>-1610707.14</v>
      </c>
      <c r="J21" s="7"/>
    </row>
    <row r="22" spans="1:10" ht="24.75" customHeight="1">
      <c r="A22" s="52" t="s">
        <v>348</v>
      </c>
      <c r="B22" s="53" t="s">
        <v>349</v>
      </c>
      <c r="C22" s="28" t="s">
        <v>20</v>
      </c>
      <c r="D22" s="29">
        <f>E22+F22</f>
        <v>-348695600</v>
      </c>
      <c r="E22" s="29">
        <v>-286367500</v>
      </c>
      <c r="F22" s="29">
        <v>-62328100</v>
      </c>
      <c r="G22" s="22">
        <f>H22+I22</f>
        <v>-53660912.019999996</v>
      </c>
      <c r="H22" s="22">
        <v>-43713462.009999998</v>
      </c>
      <c r="I22" s="22">
        <v>-9947450.0099999998</v>
      </c>
      <c r="J22" s="7"/>
    </row>
    <row r="23" spans="1:10" ht="15" customHeight="1">
      <c r="A23" s="55" t="s">
        <v>350</v>
      </c>
      <c r="B23" s="56" t="s">
        <v>349</v>
      </c>
      <c r="C23" s="57" t="s">
        <v>351</v>
      </c>
      <c r="D23" s="29">
        <f>E23+F23</f>
        <v>-348695600</v>
      </c>
      <c r="E23" s="29">
        <v>-286367500</v>
      </c>
      <c r="F23" s="29">
        <v>-62328100</v>
      </c>
      <c r="G23" s="22">
        <f>H23+I23</f>
        <v>-53660912.019999996</v>
      </c>
      <c r="H23" s="22">
        <v>-43713462.009999998</v>
      </c>
      <c r="I23" s="22">
        <v>-9947450.0099999998</v>
      </c>
      <c r="J23" s="7"/>
    </row>
    <row r="24" spans="1:10" ht="25.5" customHeight="1">
      <c r="A24" s="55" t="s">
        <v>352</v>
      </c>
      <c r="B24" s="56" t="s">
        <v>349</v>
      </c>
      <c r="C24" s="57" t="s">
        <v>353</v>
      </c>
      <c r="D24" s="29">
        <f>E24+F24</f>
        <v>-348695600</v>
      </c>
      <c r="E24" s="29">
        <v>-286367500</v>
      </c>
      <c r="F24" s="29">
        <v>-62328100</v>
      </c>
      <c r="G24" s="22">
        <f>H24+I24</f>
        <v>-53660912.019999996</v>
      </c>
      <c r="H24" s="22">
        <v>-43713462.009999998</v>
      </c>
      <c r="I24" s="22">
        <v>-9947450.0099999998</v>
      </c>
      <c r="J24" s="7"/>
    </row>
    <row r="25" spans="1:10" ht="25.5" customHeight="1">
      <c r="A25" s="55" t="s">
        <v>354</v>
      </c>
      <c r="B25" s="56" t="s">
        <v>349</v>
      </c>
      <c r="C25" s="57" t="s">
        <v>355</v>
      </c>
      <c r="D25" s="29">
        <v>-286367500</v>
      </c>
      <c r="E25" s="29">
        <v>-286367500</v>
      </c>
      <c r="F25" s="29" t="s">
        <v>21</v>
      </c>
      <c r="G25" s="22">
        <v>-43713462.009999998</v>
      </c>
      <c r="H25" s="22">
        <v>-43713462.009999998</v>
      </c>
      <c r="I25" s="22" t="s">
        <v>21</v>
      </c>
      <c r="J25" s="7"/>
    </row>
    <row r="26" spans="1:10" ht="25.5" customHeight="1">
      <c r="A26" s="55" t="s">
        <v>356</v>
      </c>
      <c r="B26" s="56" t="s">
        <v>349</v>
      </c>
      <c r="C26" s="57" t="s">
        <v>357</v>
      </c>
      <c r="D26" s="29">
        <v>-62328100</v>
      </c>
      <c r="E26" s="29" t="s">
        <v>21</v>
      </c>
      <c r="F26" s="29">
        <v>-62328100</v>
      </c>
      <c r="G26" s="22">
        <v>-9947450.0099999998</v>
      </c>
      <c r="H26" s="22" t="s">
        <v>21</v>
      </c>
      <c r="I26" s="22">
        <v>-9947450.0099999998</v>
      </c>
      <c r="J26" s="7"/>
    </row>
    <row r="27" spans="1:10" ht="24.75" customHeight="1">
      <c r="A27" s="52" t="s">
        <v>358</v>
      </c>
      <c r="B27" s="53" t="s">
        <v>359</v>
      </c>
      <c r="C27" s="28" t="s">
        <v>20</v>
      </c>
      <c r="D27" s="29">
        <f>E27+F27</f>
        <v>358171715.30000001</v>
      </c>
      <c r="E27" s="29">
        <v>294901515.30000001</v>
      </c>
      <c r="F27" s="29">
        <v>63270200</v>
      </c>
      <c r="G27" s="22">
        <f>H27+I27</f>
        <v>55554680.739999995</v>
      </c>
      <c r="H27" s="22">
        <v>47217937.869999997</v>
      </c>
      <c r="I27" s="22">
        <v>8336742.8700000001</v>
      </c>
      <c r="J27" s="7"/>
    </row>
    <row r="28" spans="1:10" ht="15" customHeight="1">
      <c r="A28" s="55" t="s">
        <v>360</v>
      </c>
      <c r="B28" s="56" t="s">
        <v>359</v>
      </c>
      <c r="C28" s="57" t="s">
        <v>361</v>
      </c>
      <c r="D28" s="29">
        <f>E28+F28</f>
        <v>358171715.30000001</v>
      </c>
      <c r="E28" s="29">
        <v>294901515.30000001</v>
      </c>
      <c r="F28" s="29">
        <v>63270200</v>
      </c>
      <c r="G28" s="22">
        <f>H28+I28</f>
        <v>55554680.739999995</v>
      </c>
      <c r="H28" s="22">
        <v>47217937.869999997</v>
      </c>
      <c r="I28" s="22">
        <v>8336742.8700000001</v>
      </c>
      <c r="J28" s="7"/>
    </row>
    <row r="29" spans="1:10" ht="25.5" customHeight="1">
      <c r="A29" s="55" t="s">
        <v>362</v>
      </c>
      <c r="B29" s="56" t="s">
        <v>359</v>
      </c>
      <c r="C29" s="57" t="s">
        <v>363</v>
      </c>
      <c r="D29" s="29">
        <f>E29+F29</f>
        <v>358171715.30000001</v>
      </c>
      <c r="E29" s="29">
        <v>294901515.30000001</v>
      </c>
      <c r="F29" s="29">
        <v>63270200</v>
      </c>
      <c r="G29" s="22">
        <f>H29+I29</f>
        <v>55554680.739999995</v>
      </c>
      <c r="H29" s="22">
        <v>47217937.869999997</v>
      </c>
      <c r="I29" s="22">
        <v>8336742.8700000001</v>
      </c>
      <c r="J29" s="7"/>
    </row>
    <row r="30" spans="1:10" ht="25.5" customHeight="1">
      <c r="A30" s="55" t="s">
        <v>364</v>
      </c>
      <c r="B30" s="56" t="s">
        <v>359</v>
      </c>
      <c r="C30" s="57" t="s">
        <v>365</v>
      </c>
      <c r="D30" s="29">
        <v>294901515.30000001</v>
      </c>
      <c r="E30" s="29">
        <v>294901515.30000001</v>
      </c>
      <c r="F30" s="29" t="s">
        <v>21</v>
      </c>
      <c r="G30" s="22">
        <v>47217937.869999997</v>
      </c>
      <c r="H30" s="22">
        <v>47217937.869999997</v>
      </c>
      <c r="I30" s="22" t="s">
        <v>21</v>
      </c>
      <c r="J30" s="7"/>
    </row>
    <row r="31" spans="1:10" ht="25.5" customHeight="1">
      <c r="A31" s="55" t="s">
        <v>366</v>
      </c>
      <c r="B31" s="56" t="s">
        <v>359</v>
      </c>
      <c r="C31" s="57" t="s">
        <v>367</v>
      </c>
      <c r="D31" s="29">
        <v>63270200</v>
      </c>
      <c r="E31" s="29" t="s">
        <v>21</v>
      </c>
      <c r="F31" s="29">
        <v>63270200</v>
      </c>
      <c r="G31" s="22">
        <v>8336742.8700000001</v>
      </c>
      <c r="H31" s="22" t="s">
        <v>21</v>
      </c>
      <c r="I31" s="22">
        <v>8336742.8700000001</v>
      </c>
      <c r="J31" s="7"/>
    </row>
    <row r="32" spans="1:10" hidden="1">
      <c r="A32" s="8"/>
      <c r="B32" s="11"/>
      <c r="C32" s="11"/>
      <c r="D32" s="12"/>
      <c r="E32" s="12"/>
      <c r="F32" s="12"/>
      <c r="G32" s="12"/>
      <c r="H32" s="12"/>
      <c r="I32" s="12"/>
      <c r="J32" s="3" t="s">
        <v>228</v>
      </c>
    </row>
  </sheetData>
  <mergeCells count="6">
    <mergeCell ref="A2:C2"/>
    <mergeCell ref="G4:I4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B758BDF-AD34-4BE6-8CE0-E8B938748B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COMP40\Admin</dc:creator>
  <cp:lastModifiedBy>Admin</cp:lastModifiedBy>
  <cp:lastPrinted>2017-03-29T00:45:47Z</cp:lastPrinted>
  <dcterms:created xsi:type="dcterms:W3CDTF">2017-02-16T00:52:44Z</dcterms:created>
  <dcterms:modified xsi:type="dcterms:W3CDTF">2017-04-27T02:50:55Z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Settings\Admin\Local Settings\Application Data\Кейсистемс\Свод-СМАРТ\ReportManager\sv_0503317g_20160101__win_10.xlsx</vt:lpwstr>
  </property>
</Properties>
</file>